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10" windowWidth="14810" windowHeight="8010"/>
  </bookViews>
  <sheets>
    <sheet name="1 день" sheetId="1" r:id="rId1"/>
    <sheet name="2 день" sheetId="2" r:id="rId2"/>
    <sheet name="3день" sheetId="3" r:id="rId3"/>
    <sheet name="4 день" sheetId="5" r:id="rId4"/>
    <sheet name="5 день" sheetId="6" r:id="rId5"/>
    <sheet name="6 день" sheetId="7" r:id="rId6"/>
    <sheet name="7 день" sheetId="8" r:id="rId7"/>
    <sheet name="8 день" sheetId="9" r:id="rId8"/>
    <sheet name="9 день" sheetId="10" r:id="rId9"/>
    <sheet name="12 день" sheetId="15" r:id="rId10"/>
    <sheet name="10 день" sheetId="11" r:id="rId11"/>
    <sheet name="11день" sheetId="16" r:id="rId12"/>
    <sheet name="13 день" sheetId="14" r:id="rId13"/>
    <sheet name="14 день" sheetId="13" r:id="rId14"/>
    <sheet name="Итог" sheetId="12" r:id="rId15"/>
    <sheet name="Титульный" sheetId="17" r:id="rId16"/>
  </sheets>
  <calcPr calcId="145621"/>
</workbook>
</file>

<file path=xl/calcChain.xml><?xml version="1.0" encoding="utf-8"?>
<calcChain xmlns="http://schemas.openxmlformats.org/spreadsheetml/2006/main">
  <c r="D33" i="13" l="1"/>
  <c r="D33" i="14"/>
  <c r="D20" i="14"/>
  <c r="D25" i="15"/>
  <c r="D20" i="16"/>
  <c r="D25" i="11"/>
  <c r="D21" i="11"/>
  <c r="P31" i="3" l="1"/>
  <c r="F31" i="3"/>
  <c r="G31" i="3"/>
  <c r="H31" i="3"/>
  <c r="I31" i="3"/>
  <c r="J31" i="3"/>
  <c r="K31" i="3"/>
  <c r="L31" i="3"/>
  <c r="M31" i="3"/>
  <c r="N31" i="3"/>
  <c r="O31" i="3"/>
  <c r="E31" i="3"/>
  <c r="F33" i="1"/>
  <c r="G33" i="1"/>
  <c r="H33" i="1"/>
  <c r="I33" i="1"/>
  <c r="J33" i="1"/>
  <c r="K33" i="1"/>
  <c r="L33" i="1"/>
  <c r="M33" i="1"/>
  <c r="N33" i="1"/>
  <c r="O33" i="1"/>
  <c r="P33" i="1"/>
  <c r="E33" i="1"/>
  <c r="D24" i="5" l="1"/>
  <c r="D37" i="14" l="1"/>
  <c r="D34" i="11"/>
  <c r="E34" i="11"/>
  <c r="D37" i="10"/>
  <c r="D24" i="9"/>
  <c r="D26" i="8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P33" i="2"/>
  <c r="O33" i="2"/>
  <c r="N33" i="2"/>
  <c r="M33" i="2"/>
  <c r="L33" i="2"/>
  <c r="K33" i="2"/>
  <c r="J33" i="2"/>
  <c r="I33" i="2"/>
  <c r="H33" i="2"/>
  <c r="G33" i="2"/>
  <c r="F33" i="2"/>
  <c r="E33" i="2"/>
  <c r="P25" i="2"/>
  <c r="O25" i="2"/>
  <c r="N25" i="2"/>
  <c r="M25" i="2"/>
  <c r="L25" i="2"/>
  <c r="K25" i="2"/>
  <c r="J25" i="2"/>
  <c r="I25" i="2"/>
  <c r="H25" i="2"/>
  <c r="G25" i="2"/>
  <c r="F25" i="2"/>
  <c r="E25" i="2"/>
  <c r="P20" i="2"/>
  <c r="O20" i="2"/>
  <c r="N20" i="2"/>
  <c r="M20" i="2"/>
  <c r="L20" i="2"/>
  <c r="K20" i="2"/>
  <c r="J20" i="2"/>
  <c r="I20" i="2"/>
  <c r="H20" i="2"/>
  <c r="G20" i="2"/>
  <c r="F20" i="2"/>
  <c r="E20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D37" i="13"/>
  <c r="D19" i="13"/>
  <c r="D11" i="13"/>
  <c r="D25" i="14"/>
  <c r="D11" i="14"/>
  <c r="D32" i="15"/>
  <c r="D36" i="15"/>
  <c r="E11" i="15"/>
  <c r="F11" i="15"/>
  <c r="G11" i="15"/>
  <c r="H11" i="15"/>
  <c r="I11" i="15"/>
  <c r="J11" i="15"/>
  <c r="K11" i="15"/>
  <c r="L11" i="15"/>
  <c r="M11" i="15"/>
  <c r="N11" i="15"/>
  <c r="O11" i="15"/>
  <c r="P11" i="15"/>
  <c r="D11" i="15"/>
  <c r="D34" i="16"/>
  <c r="D38" i="16"/>
  <c r="D25" i="16"/>
  <c r="D11" i="16"/>
  <c r="E23" i="3"/>
  <c r="F23" i="3"/>
  <c r="G23" i="3"/>
  <c r="H23" i="3"/>
  <c r="I23" i="3"/>
  <c r="J23" i="3"/>
  <c r="K23" i="3"/>
  <c r="L23" i="3"/>
  <c r="M23" i="3"/>
  <c r="N23" i="3"/>
  <c r="O23" i="3"/>
  <c r="P23" i="3"/>
  <c r="D11" i="11"/>
  <c r="D38" i="11"/>
  <c r="D33" i="10"/>
  <c r="D26" i="10"/>
  <c r="D11" i="10"/>
  <c r="D11" i="9"/>
  <c r="D35" i="8"/>
  <c r="D37" i="9"/>
  <c r="D20" i="9"/>
  <c r="F20" i="9"/>
  <c r="G20" i="9"/>
  <c r="H20" i="9"/>
  <c r="I20" i="9"/>
  <c r="J20" i="9"/>
  <c r="K20" i="9"/>
  <c r="L20" i="9"/>
  <c r="M20" i="9"/>
  <c r="N20" i="9"/>
  <c r="O20" i="9"/>
  <c r="P20" i="9"/>
  <c r="E20" i="9"/>
  <c r="F11" i="9"/>
  <c r="G11" i="9"/>
  <c r="H11" i="9"/>
  <c r="I11" i="9"/>
  <c r="J11" i="9"/>
  <c r="K11" i="9"/>
  <c r="L11" i="9"/>
  <c r="M11" i="9"/>
  <c r="N11" i="9"/>
  <c r="O11" i="9"/>
  <c r="P11" i="9"/>
  <c r="E11" i="9"/>
  <c r="D39" i="8"/>
  <c r="D11" i="8"/>
  <c r="D32" i="7"/>
  <c r="D36" i="7"/>
  <c r="D11" i="7"/>
  <c r="D36" i="6"/>
  <c r="D24" i="6"/>
  <c r="D11" i="6"/>
  <c r="D36" i="5"/>
  <c r="F19" i="5"/>
  <c r="G19" i="5"/>
  <c r="H19" i="5"/>
  <c r="I19" i="5"/>
  <c r="J19" i="5"/>
  <c r="K19" i="5"/>
  <c r="L19" i="5"/>
  <c r="M19" i="5"/>
  <c r="N19" i="5"/>
  <c r="O19" i="5"/>
  <c r="P19" i="5"/>
  <c r="E19" i="5"/>
  <c r="D11" i="5"/>
  <c r="D37" i="5" s="1"/>
  <c r="C7" i="12" s="1"/>
  <c r="D23" i="3"/>
  <c r="G38" i="2" l="1"/>
  <c r="K38" i="2"/>
  <c r="O38" i="2"/>
  <c r="D38" i="2"/>
  <c r="H38" i="2"/>
  <c r="L38" i="2"/>
  <c r="P38" i="2"/>
  <c r="F38" i="2"/>
  <c r="J38" i="2"/>
  <c r="N38" i="2"/>
  <c r="D38" i="13"/>
  <c r="C17" i="12" s="1"/>
  <c r="D39" i="16"/>
  <c r="C14" i="12" s="1"/>
  <c r="D38" i="10"/>
  <c r="C12" i="12" s="1"/>
  <c r="D37" i="6"/>
  <c r="C8" i="12" s="1"/>
  <c r="D37" i="7"/>
  <c r="C9" i="12" s="1"/>
  <c r="D38" i="9"/>
  <c r="C11" i="12" s="1"/>
  <c r="D39" i="11"/>
  <c r="C13" i="12" s="1"/>
  <c r="D40" i="8"/>
  <c r="C10" i="12" s="1"/>
  <c r="E38" i="2"/>
  <c r="I38" i="2"/>
  <c r="M38" i="2"/>
  <c r="D37" i="15"/>
  <c r="C15" i="12" s="1"/>
  <c r="D38" i="14"/>
  <c r="C16" i="12" s="1"/>
  <c r="D35" i="3"/>
  <c r="D37" i="1"/>
  <c r="D11" i="1"/>
  <c r="P37" i="13"/>
  <c r="O37" i="13"/>
  <c r="N37" i="13"/>
  <c r="M37" i="13"/>
  <c r="L37" i="13"/>
  <c r="K37" i="13"/>
  <c r="J37" i="13"/>
  <c r="I37" i="13"/>
  <c r="H37" i="13"/>
  <c r="G37" i="13"/>
  <c r="F37" i="13"/>
  <c r="E37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P19" i="13"/>
  <c r="O19" i="13"/>
  <c r="N19" i="13"/>
  <c r="M19" i="13"/>
  <c r="L19" i="13"/>
  <c r="K19" i="13"/>
  <c r="J19" i="13"/>
  <c r="I19" i="13"/>
  <c r="H19" i="13"/>
  <c r="G19" i="13"/>
  <c r="F19" i="13"/>
  <c r="E19" i="13"/>
  <c r="P11" i="13"/>
  <c r="O11" i="13"/>
  <c r="N11" i="13"/>
  <c r="N38" i="13" s="1"/>
  <c r="M11" i="13"/>
  <c r="M38" i="13" s="1"/>
  <c r="L11" i="13"/>
  <c r="L38" i="13" s="1"/>
  <c r="K11" i="13"/>
  <c r="J11" i="13"/>
  <c r="J38" i="13" s="1"/>
  <c r="I11" i="13"/>
  <c r="H11" i="13"/>
  <c r="G11" i="13"/>
  <c r="F11" i="13"/>
  <c r="F38" i="13" s="1"/>
  <c r="E17" i="12" s="1"/>
  <c r="E11" i="13"/>
  <c r="P37" i="14"/>
  <c r="O37" i="14"/>
  <c r="N37" i="14"/>
  <c r="M37" i="14"/>
  <c r="L37" i="14"/>
  <c r="K37" i="14"/>
  <c r="J37" i="14"/>
  <c r="I37" i="14"/>
  <c r="H37" i="14"/>
  <c r="G37" i="14"/>
  <c r="F37" i="14"/>
  <c r="E37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P20" i="14"/>
  <c r="O20" i="14"/>
  <c r="N20" i="14"/>
  <c r="M20" i="14"/>
  <c r="L20" i="14"/>
  <c r="K20" i="14"/>
  <c r="J20" i="14"/>
  <c r="I20" i="14"/>
  <c r="H20" i="14"/>
  <c r="G20" i="14"/>
  <c r="F20" i="14"/>
  <c r="E20" i="14"/>
  <c r="P11" i="14"/>
  <c r="O11" i="14"/>
  <c r="N11" i="14"/>
  <c r="N38" i="14" s="1"/>
  <c r="M11" i="14"/>
  <c r="L11" i="14"/>
  <c r="L38" i="14" s="1"/>
  <c r="K11" i="14"/>
  <c r="J11" i="14"/>
  <c r="J38" i="14" s="1"/>
  <c r="I11" i="14"/>
  <c r="H11" i="14"/>
  <c r="G11" i="14"/>
  <c r="G38" i="14" s="1"/>
  <c r="F16" i="12" s="1"/>
  <c r="F11" i="14"/>
  <c r="F38" i="14" s="1"/>
  <c r="E16" i="12" s="1"/>
  <c r="E11" i="14"/>
  <c r="E38" i="14" s="1"/>
  <c r="D16" i="12" s="1"/>
  <c r="P36" i="15"/>
  <c r="O36" i="15"/>
  <c r="N36" i="15"/>
  <c r="M36" i="15"/>
  <c r="L36" i="15"/>
  <c r="K36" i="15"/>
  <c r="J36" i="15"/>
  <c r="I36" i="15"/>
  <c r="H36" i="15"/>
  <c r="G36" i="15"/>
  <c r="F36" i="15"/>
  <c r="E36" i="15"/>
  <c r="P32" i="15"/>
  <c r="O32" i="15"/>
  <c r="N32" i="15"/>
  <c r="M32" i="15"/>
  <c r="L32" i="15"/>
  <c r="K32" i="15"/>
  <c r="J32" i="15"/>
  <c r="I32" i="15"/>
  <c r="H32" i="15"/>
  <c r="G32" i="15"/>
  <c r="F32" i="15"/>
  <c r="E32" i="15"/>
  <c r="P25" i="15"/>
  <c r="O25" i="15"/>
  <c r="N25" i="15"/>
  <c r="M25" i="15"/>
  <c r="L25" i="15"/>
  <c r="K25" i="15"/>
  <c r="J25" i="15"/>
  <c r="I25" i="15"/>
  <c r="H25" i="15"/>
  <c r="G25" i="15"/>
  <c r="F25" i="15"/>
  <c r="E25" i="15"/>
  <c r="P20" i="15"/>
  <c r="O20" i="15"/>
  <c r="O37" i="15" s="1"/>
  <c r="N20" i="15"/>
  <c r="N37" i="15" s="1"/>
  <c r="M20" i="15"/>
  <c r="L20" i="15"/>
  <c r="K20" i="15"/>
  <c r="K37" i="15" s="1"/>
  <c r="J20" i="15"/>
  <c r="J37" i="15" s="1"/>
  <c r="I20" i="15"/>
  <c r="H20" i="15"/>
  <c r="G20" i="15"/>
  <c r="F20" i="15"/>
  <c r="E20" i="15"/>
  <c r="P38" i="16"/>
  <c r="O38" i="16"/>
  <c r="N38" i="16"/>
  <c r="M38" i="16"/>
  <c r="L38" i="16"/>
  <c r="K38" i="16"/>
  <c r="J38" i="16"/>
  <c r="I38" i="16"/>
  <c r="H38" i="16"/>
  <c r="G38" i="16"/>
  <c r="F38" i="16"/>
  <c r="E38" i="16"/>
  <c r="P34" i="16"/>
  <c r="O34" i="16"/>
  <c r="N34" i="16"/>
  <c r="M34" i="16"/>
  <c r="L34" i="16"/>
  <c r="K34" i="16"/>
  <c r="J34" i="16"/>
  <c r="I34" i="16"/>
  <c r="H34" i="16"/>
  <c r="G34" i="16"/>
  <c r="F34" i="16"/>
  <c r="E34" i="16"/>
  <c r="P25" i="16"/>
  <c r="O25" i="16"/>
  <c r="N25" i="16"/>
  <c r="M25" i="16"/>
  <c r="L25" i="16"/>
  <c r="K25" i="16"/>
  <c r="J25" i="16"/>
  <c r="I25" i="16"/>
  <c r="H25" i="16"/>
  <c r="G25" i="16"/>
  <c r="F25" i="16"/>
  <c r="E25" i="16"/>
  <c r="P20" i="16"/>
  <c r="O20" i="16"/>
  <c r="N20" i="16"/>
  <c r="M20" i="16"/>
  <c r="L20" i="16"/>
  <c r="K20" i="16"/>
  <c r="J20" i="16"/>
  <c r="I20" i="16"/>
  <c r="H20" i="16"/>
  <c r="G20" i="16"/>
  <c r="F20" i="16"/>
  <c r="E20" i="16"/>
  <c r="P11" i="16"/>
  <c r="O11" i="16"/>
  <c r="O39" i="16" s="1"/>
  <c r="N11" i="16"/>
  <c r="N39" i="16" s="1"/>
  <c r="M11" i="16"/>
  <c r="L11" i="16"/>
  <c r="L39" i="16" s="1"/>
  <c r="K11" i="16"/>
  <c r="J11" i="16"/>
  <c r="J39" i="16" s="1"/>
  <c r="I11" i="16"/>
  <c r="H11" i="16"/>
  <c r="H39" i="16" s="1"/>
  <c r="G14" i="12" s="1"/>
  <c r="G11" i="16"/>
  <c r="G39" i="16" s="1"/>
  <c r="F14" i="12" s="1"/>
  <c r="F11" i="16"/>
  <c r="F39" i="16" s="1"/>
  <c r="E14" i="12" s="1"/>
  <c r="E11" i="16"/>
  <c r="P37" i="15" l="1"/>
  <c r="P38" i="14"/>
  <c r="P39" i="16"/>
  <c r="M37" i="15"/>
  <c r="K38" i="13"/>
  <c r="D38" i="1"/>
  <c r="C4" i="12" s="1"/>
  <c r="E37" i="15"/>
  <c r="D15" i="12" s="1"/>
  <c r="G37" i="15"/>
  <c r="F15" i="12" s="1"/>
  <c r="I37" i="15"/>
  <c r="H37" i="15"/>
  <c r="G15" i="12" s="1"/>
  <c r="C5" i="12"/>
  <c r="H38" i="13"/>
  <c r="G17" i="12" s="1"/>
  <c r="G38" i="13"/>
  <c r="F17" i="12" s="1"/>
  <c r="P38" i="13"/>
  <c r="O38" i="13"/>
  <c r="E38" i="13"/>
  <c r="D17" i="12" s="1"/>
  <c r="I38" i="13"/>
  <c r="I38" i="14"/>
  <c r="H38" i="14"/>
  <c r="G16" i="12" s="1"/>
  <c r="O38" i="14"/>
  <c r="K38" i="14"/>
  <c r="M38" i="14"/>
  <c r="L37" i="15"/>
  <c r="F37" i="15"/>
  <c r="E15" i="12" s="1"/>
  <c r="M39" i="16"/>
  <c r="K39" i="16"/>
  <c r="E39" i="16"/>
  <c r="D14" i="12" s="1"/>
  <c r="I39" i="16"/>
  <c r="D36" i="3"/>
  <c r="C6" i="12" s="1"/>
  <c r="F24" i="6"/>
  <c r="G24" i="6"/>
  <c r="H24" i="6"/>
  <c r="I24" i="6"/>
  <c r="J24" i="6"/>
  <c r="K24" i="6"/>
  <c r="L24" i="6"/>
  <c r="M24" i="6"/>
  <c r="N24" i="6"/>
  <c r="O24" i="6"/>
  <c r="P24" i="6"/>
  <c r="F38" i="11"/>
  <c r="G38" i="11"/>
  <c r="H38" i="11"/>
  <c r="I38" i="11"/>
  <c r="J38" i="11"/>
  <c r="K38" i="11"/>
  <c r="L38" i="11"/>
  <c r="M38" i="11"/>
  <c r="N38" i="11"/>
  <c r="O38" i="11"/>
  <c r="P38" i="11"/>
  <c r="F34" i="11"/>
  <c r="G34" i="11"/>
  <c r="H34" i="11"/>
  <c r="I34" i="11"/>
  <c r="J34" i="11"/>
  <c r="K34" i="11"/>
  <c r="L34" i="11"/>
  <c r="M34" i="11"/>
  <c r="N34" i="11"/>
  <c r="O34" i="11"/>
  <c r="P34" i="11"/>
  <c r="F25" i="11"/>
  <c r="G25" i="11"/>
  <c r="H25" i="11"/>
  <c r="I25" i="11"/>
  <c r="J25" i="11"/>
  <c r="K25" i="11"/>
  <c r="L25" i="11"/>
  <c r="M25" i="11"/>
  <c r="N25" i="11"/>
  <c r="O25" i="11"/>
  <c r="P25" i="11"/>
  <c r="F21" i="11"/>
  <c r="G21" i="11"/>
  <c r="H21" i="11"/>
  <c r="I21" i="11"/>
  <c r="J21" i="11"/>
  <c r="K21" i="11"/>
  <c r="L21" i="11"/>
  <c r="M21" i="11"/>
  <c r="N21" i="11"/>
  <c r="O21" i="11"/>
  <c r="P21" i="11"/>
  <c r="F11" i="11"/>
  <c r="G11" i="11"/>
  <c r="H11" i="11"/>
  <c r="I11" i="11"/>
  <c r="J11" i="11"/>
  <c r="K11" i="11"/>
  <c r="L11" i="11"/>
  <c r="M11" i="11"/>
  <c r="N11" i="11"/>
  <c r="O11" i="11"/>
  <c r="P11" i="11"/>
  <c r="F37" i="10"/>
  <c r="G37" i="10"/>
  <c r="H37" i="10"/>
  <c r="I37" i="10"/>
  <c r="J37" i="10"/>
  <c r="K37" i="10"/>
  <c r="L37" i="10"/>
  <c r="M37" i="10"/>
  <c r="N37" i="10"/>
  <c r="O37" i="10"/>
  <c r="P37" i="10"/>
  <c r="F33" i="10"/>
  <c r="G33" i="10"/>
  <c r="H33" i="10"/>
  <c r="I33" i="10"/>
  <c r="J33" i="10"/>
  <c r="K33" i="10"/>
  <c r="L33" i="10"/>
  <c r="M33" i="10"/>
  <c r="N33" i="10"/>
  <c r="O33" i="10"/>
  <c r="P33" i="10"/>
  <c r="F26" i="10"/>
  <c r="G26" i="10"/>
  <c r="H26" i="10"/>
  <c r="I26" i="10"/>
  <c r="J26" i="10"/>
  <c r="K26" i="10"/>
  <c r="L26" i="10"/>
  <c r="M26" i="10"/>
  <c r="N26" i="10"/>
  <c r="O26" i="10"/>
  <c r="P26" i="10"/>
  <c r="F21" i="10"/>
  <c r="G21" i="10"/>
  <c r="H21" i="10"/>
  <c r="I21" i="10"/>
  <c r="J21" i="10"/>
  <c r="K21" i="10"/>
  <c r="L21" i="10"/>
  <c r="M21" i="10"/>
  <c r="N21" i="10"/>
  <c r="O21" i="10"/>
  <c r="P21" i="10"/>
  <c r="F11" i="10"/>
  <c r="G11" i="10"/>
  <c r="H11" i="10"/>
  <c r="I11" i="10"/>
  <c r="J11" i="10"/>
  <c r="K11" i="10"/>
  <c r="L11" i="10"/>
  <c r="M11" i="10"/>
  <c r="N11" i="10"/>
  <c r="O11" i="10"/>
  <c r="P11" i="10"/>
  <c r="F37" i="9"/>
  <c r="G37" i="9"/>
  <c r="H37" i="9"/>
  <c r="I37" i="9"/>
  <c r="J37" i="9"/>
  <c r="K37" i="9"/>
  <c r="L37" i="9"/>
  <c r="M37" i="9"/>
  <c r="N37" i="9"/>
  <c r="O37" i="9"/>
  <c r="P37" i="9"/>
  <c r="F33" i="9"/>
  <c r="G33" i="9"/>
  <c r="H33" i="9"/>
  <c r="I33" i="9"/>
  <c r="J33" i="9"/>
  <c r="K33" i="9"/>
  <c r="L33" i="9"/>
  <c r="M33" i="9"/>
  <c r="N33" i="9"/>
  <c r="O33" i="9"/>
  <c r="P33" i="9"/>
  <c r="F24" i="9"/>
  <c r="G24" i="9"/>
  <c r="H24" i="9"/>
  <c r="I24" i="9"/>
  <c r="J24" i="9"/>
  <c r="K24" i="9"/>
  <c r="L24" i="9"/>
  <c r="M24" i="9"/>
  <c r="N24" i="9"/>
  <c r="O24" i="9"/>
  <c r="P24" i="9"/>
  <c r="F35" i="8"/>
  <c r="G35" i="8"/>
  <c r="H35" i="8"/>
  <c r="I35" i="8"/>
  <c r="J35" i="8"/>
  <c r="K35" i="8"/>
  <c r="L35" i="8"/>
  <c r="M35" i="8"/>
  <c r="N35" i="8"/>
  <c r="O35" i="8"/>
  <c r="P35" i="8"/>
  <c r="E35" i="8"/>
  <c r="F26" i="8"/>
  <c r="G26" i="8"/>
  <c r="H26" i="8"/>
  <c r="I26" i="8"/>
  <c r="J26" i="8"/>
  <c r="K26" i="8"/>
  <c r="L26" i="8"/>
  <c r="M26" i="8"/>
  <c r="N26" i="8"/>
  <c r="O26" i="8"/>
  <c r="P26" i="8"/>
  <c r="F21" i="8"/>
  <c r="G21" i="8"/>
  <c r="H21" i="8"/>
  <c r="I21" i="8"/>
  <c r="J21" i="8"/>
  <c r="K21" i="8"/>
  <c r="L21" i="8"/>
  <c r="M21" i="8"/>
  <c r="N21" i="8"/>
  <c r="O21" i="8"/>
  <c r="P21" i="8"/>
  <c r="F11" i="8"/>
  <c r="G11" i="8"/>
  <c r="H11" i="8"/>
  <c r="I11" i="8"/>
  <c r="J11" i="8"/>
  <c r="K11" i="8"/>
  <c r="L11" i="8"/>
  <c r="M11" i="8"/>
  <c r="N11" i="8"/>
  <c r="O11" i="8"/>
  <c r="P11" i="8"/>
  <c r="F32" i="7"/>
  <c r="G32" i="7"/>
  <c r="H32" i="7"/>
  <c r="I32" i="7"/>
  <c r="J32" i="7"/>
  <c r="K32" i="7"/>
  <c r="L32" i="7"/>
  <c r="M32" i="7"/>
  <c r="N32" i="7"/>
  <c r="O32" i="7"/>
  <c r="P32" i="7"/>
  <c r="F24" i="7"/>
  <c r="G24" i="7"/>
  <c r="H24" i="7"/>
  <c r="I24" i="7"/>
  <c r="J24" i="7"/>
  <c r="K24" i="7"/>
  <c r="L24" i="7"/>
  <c r="M24" i="7"/>
  <c r="N24" i="7"/>
  <c r="O24" i="7"/>
  <c r="P24" i="7"/>
  <c r="F20" i="7"/>
  <c r="G20" i="7"/>
  <c r="H20" i="7"/>
  <c r="I20" i="7"/>
  <c r="J20" i="7"/>
  <c r="K20" i="7"/>
  <c r="L20" i="7"/>
  <c r="M20" i="7"/>
  <c r="N20" i="7"/>
  <c r="O20" i="7"/>
  <c r="P20" i="7"/>
  <c r="F32" i="6"/>
  <c r="G32" i="6"/>
  <c r="H32" i="6"/>
  <c r="I32" i="6"/>
  <c r="J32" i="6"/>
  <c r="K32" i="6"/>
  <c r="L32" i="6"/>
  <c r="M32" i="6"/>
  <c r="N32" i="6"/>
  <c r="O32" i="6"/>
  <c r="P32" i="6"/>
  <c r="F20" i="6"/>
  <c r="G20" i="6"/>
  <c r="H20" i="6"/>
  <c r="I20" i="6"/>
  <c r="J20" i="6"/>
  <c r="K20" i="6"/>
  <c r="L20" i="6"/>
  <c r="M20" i="6"/>
  <c r="N20" i="6"/>
  <c r="O20" i="6"/>
  <c r="P20" i="6"/>
  <c r="F11" i="6"/>
  <c r="G11" i="6"/>
  <c r="H11" i="6"/>
  <c r="I11" i="6"/>
  <c r="J11" i="6"/>
  <c r="K11" i="6"/>
  <c r="L11" i="6"/>
  <c r="M11" i="6"/>
  <c r="N11" i="6"/>
  <c r="O11" i="6"/>
  <c r="P11" i="6"/>
  <c r="F36" i="5"/>
  <c r="G36" i="5"/>
  <c r="H36" i="5"/>
  <c r="I36" i="5"/>
  <c r="J36" i="5"/>
  <c r="K36" i="5"/>
  <c r="L36" i="5"/>
  <c r="M36" i="5"/>
  <c r="N36" i="5"/>
  <c r="O36" i="5"/>
  <c r="P36" i="5"/>
  <c r="F32" i="5"/>
  <c r="G32" i="5"/>
  <c r="H32" i="5"/>
  <c r="I32" i="5"/>
  <c r="J32" i="5"/>
  <c r="K32" i="5"/>
  <c r="L32" i="5"/>
  <c r="M32" i="5"/>
  <c r="N32" i="5"/>
  <c r="O32" i="5"/>
  <c r="P32" i="5"/>
  <c r="F24" i="5"/>
  <c r="G24" i="5"/>
  <c r="H24" i="5"/>
  <c r="I24" i="5"/>
  <c r="J24" i="5"/>
  <c r="K24" i="5"/>
  <c r="L24" i="5"/>
  <c r="M24" i="5"/>
  <c r="N24" i="5"/>
  <c r="O24" i="5"/>
  <c r="P24" i="5"/>
  <c r="F11" i="5"/>
  <c r="G11" i="5"/>
  <c r="H11" i="5"/>
  <c r="I11" i="5"/>
  <c r="J11" i="5"/>
  <c r="K11" i="5"/>
  <c r="L11" i="5"/>
  <c r="M11" i="5"/>
  <c r="N11" i="5"/>
  <c r="O11" i="5"/>
  <c r="P11" i="5"/>
  <c r="F35" i="3"/>
  <c r="G35" i="3"/>
  <c r="H35" i="3"/>
  <c r="I35" i="3"/>
  <c r="J35" i="3"/>
  <c r="K35" i="3"/>
  <c r="L35" i="3"/>
  <c r="M35" i="3"/>
  <c r="N35" i="3"/>
  <c r="O35" i="3"/>
  <c r="P35" i="3"/>
  <c r="F19" i="3"/>
  <c r="G19" i="3"/>
  <c r="H19" i="3"/>
  <c r="I19" i="3"/>
  <c r="J19" i="3"/>
  <c r="K19" i="3"/>
  <c r="L19" i="3"/>
  <c r="M19" i="3"/>
  <c r="N19" i="3"/>
  <c r="O19" i="3"/>
  <c r="P19" i="3"/>
  <c r="F10" i="3"/>
  <c r="G10" i="3"/>
  <c r="H10" i="3"/>
  <c r="I10" i="3"/>
  <c r="J10" i="3"/>
  <c r="K10" i="3"/>
  <c r="L10" i="3"/>
  <c r="M10" i="3"/>
  <c r="N10" i="3"/>
  <c r="O10" i="3"/>
  <c r="P10" i="3"/>
  <c r="F37" i="1"/>
  <c r="G37" i="1"/>
  <c r="H37" i="1"/>
  <c r="I37" i="1"/>
  <c r="J37" i="1"/>
  <c r="K37" i="1"/>
  <c r="L37" i="1"/>
  <c r="M37" i="1"/>
  <c r="N37" i="1"/>
  <c r="O37" i="1"/>
  <c r="P37" i="1"/>
  <c r="F25" i="1"/>
  <c r="G25" i="1"/>
  <c r="H25" i="1"/>
  <c r="I25" i="1"/>
  <c r="J25" i="1"/>
  <c r="K25" i="1"/>
  <c r="L25" i="1"/>
  <c r="M25" i="1"/>
  <c r="N25" i="1"/>
  <c r="O25" i="1"/>
  <c r="P25" i="1"/>
  <c r="F21" i="1"/>
  <c r="G21" i="1"/>
  <c r="H21" i="1"/>
  <c r="I21" i="1"/>
  <c r="J21" i="1"/>
  <c r="K21" i="1"/>
  <c r="L21" i="1"/>
  <c r="M21" i="1"/>
  <c r="N21" i="1"/>
  <c r="O21" i="1"/>
  <c r="P21" i="1"/>
  <c r="F11" i="1"/>
  <c r="G11" i="1"/>
  <c r="H11" i="1"/>
  <c r="I11" i="1"/>
  <c r="J11" i="1"/>
  <c r="K11" i="1"/>
  <c r="L11" i="1"/>
  <c r="M11" i="1"/>
  <c r="N11" i="1"/>
  <c r="O11" i="1"/>
  <c r="P11" i="1"/>
  <c r="E11" i="10"/>
  <c r="E33" i="9"/>
  <c r="F39" i="8"/>
  <c r="G39" i="8"/>
  <c r="H39" i="8"/>
  <c r="I39" i="8"/>
  <c r="J39" i="8"/>
  <c r="K39" i="8"/>
  <c r="L39" i="8"/>
  <c r="M39" i="8"/>
  <c r="N39" i="8"/>
  <c r="O39" i="8"/>
  <c r="P39" i="8"/>
  <c r="E26" i="8"/>
  <c r="E21" i="8"/>
  <c r="F36" i="7"/>
  <c r="G36" i="7"/>
  <c r="H36" i="7"/>
  <c r="I36" i="7"/>
  <c r="J36" i="7"/>
  <c r="K36" i="7"/>
  <c r="L36" i="7"/>
  <c r="M36" i="7"/>
  <c r="N36" i="7"/>
  <c r="O36" i="7"/>
  <c r="P36" i="7"/>
  <c r="E32" i="7"/>
  <c r="L11" i="7"/>
  <c r="E32" i="6"/>
  <c r="E32" i="5"/>
  <c r="E36" i="5"/>
  <c r="E24" i="5"/>
  <c r="E37" i="10"/>
  <c r="E33" i="10"/>
  <c r="E26" i="10"/>
  <c r="E21" i="10"/>
  <c r="E37" i="9"/>
  <c r="E24" i="9"/>
  <c r="E39" i="8"/>
  <c r="E11" i="8"/>
  <c r="E36" i="7"/>
  <c r="E24" i="7"/>
  <c r="E20" i="7"/>
  <c r="P11" i="7"/>
  <c r="O11" i="7"/>
  <c r="N11" i="7"/>
  <c r="M11" i="7"/>
  <c r="K11" i="7"/>
  <c r="J11" i="7"/>
  <c r="I11" i="7"/>
  <c r="H11" i="7"/>
  <c r="G11" i="7"/>
  <c r="F11" i="7"/>
  <c r="E11" i="7"/>
  <c r="O36" i="6"/>
  <c r="N36" i="6"/>
  <c r="M36" i="6"/>
  <c r="J36" i="6"/>
  <c r="I36" i="6"/>
  <c r="H36" i="6"/>
  <c r="G36" i="6"/>
  <c r="F36" i="6"/>
  <c r="E36" i="6"/>
  <c r="E24" i="6"/>
  <c r="E20" i="6"/>
  <c r="E11" i="6"/>
  <c r="E11" i="5"/>
  <c r="E35" i="3"/>
  <c r="E19" i="3"/>
  <c r="E10" i="3"/>
  <c r="D5" i="12"/>
  <c r="E38" i="11"/>
  <c r="E25" i="11"/>
  <c r="E21" i="11"/>
  <c r="E11" i="11"/>
  <c r="E11" i="1"/>
  <c r="O38" i="9" l="1"/>
  <c r="K38" i="9"/>
  <c r="G38" i="9"/>
  <c r="F11" i="12" s="1"/>
  <c r="E38" i="9"/>
  <c r="D11" i="12" s="1"/>
  <c r="M38" i="9"/>
  <c r="I38" i="9"/>
  <c r="E40" i="8"/>
  <c r="D10" i="12" s="1"/>
  <c r="P37" i="6"/>
  <c r="L37" i="6"/>
  <c r="O37" i="7"/>
  <c r="K37" i="7"/>
  <c r="G37" i="7"/>
  <c r="E39" i="11"/>
  <c r="D13" i="12" s="1"/>
  <c r="M38" i="10"/>
  <c r="I38" i="10"/>
  <c r="N38" i="10"/>
  <c r="F38" i="10"/>
  <c r="E12" i="12" s="1"/>
  <c r="P38" i="10"/>
  <c r="L38" i="10"/>
  <c r="H38" i="10"/>
  <c r="G12" i="12" s="1"/>
  <c r="J38" i="10"/>
  <c r="O38" i="10"/>
  <c r="K38" i="10"/>
  <c r="G38" i="10"/>
  <c r="F12" i="12" s="1"/>
  <c r="P38" i="9"/>
  <c r="L38" i="9"/>
  <c r="H38" i="9"/>
  <c r="G11" i="12" s="1"/>
  <c r="N38" i="9"/>
  <c r="J38" i="9"/>
  <c r="F38" i="9"/>
  <c r="E11" i="12" s="1"/>
  <c r="E37" i="7"/>
  <c r="D9" i="12" s="1"/>
  <c r="P37" i="7"/>
  <c r="H37" i="7"/>
  <c r="G9" i="12" s="1"/>
  <c r="M37" i="7"/>
  <c r="N37" i="7"/>
  <c r="J37" i="7"/>
  <c r="F37" i="7"/>
  <c r="E9" i="12" s="1"/>
  <c r="L37" i="7"/>
  <c r="I37" i="7"/>
  <c r="F9" i="12"/>
  <c r="K37" i="6"/>
  <c r="O37" i="6"/>
  <c r="M37" i="6"/>
  <c r="I37" i="6"/>
  <c r="G37" i="6"/>
  <c r="F8" i="12" s="1"/>
  <c r="E37" i="6"/>
  <c r="D8" i="12" s="1"/>
  <c r="N37" i="6"/>
  <c r="J37" i="6"/>
  <c r="H37" i="6"/>
  <c r="G8" i="12" s="1"/>
  <c r="F37" i="6"/>
  <c r="E8" i="12" s="1"/>
  <c r="C18" i="12"/>
  <c r="O37" i="5"/>
  <c r="M37" i="5"/>
  <c r="K37" i="5"/>
  <c r="I37" i="5"/>
  <c r="G37" i="5"/>
  <c r="F7" i="12" s="1"/>
  <c r="O38" i="1"/>
  <c r="K38" i="1"/>
  <c r="G38" i="1"/>
  <c r="F4" i="12" s="1"/>
  <c r="E38" i="10"/>
  <c r="D12" i="12" s="1"/>
  <c r="P40" i="8"/>
  <c r="N40" i="8"/>
  <c r="L40" i="8"/>
  <c r="J40" i="8"/>
  <c r="H40" i="8"/>
  <c r="G10" i="12" s="1"/>
  <c r="F40" i="8"/>
  <c r="E10" i="12" s="1"/>
  <c r="J39" i="11"/>
  <c r="O40" i="8"/>
  <c r="M40" i="8"/>
  <c r="K40" i="8"/>
  <c r="I40" i="8"/>
  <c r="G40" i="8"/>
  <c r="F10" i="12" s="1"/>
  <c r="M38" i="1"/>
  <c r="I38" i="1"/>
  <c r="P38" i="1"/>
  <c r="L38" i="1"/>
  <c r="H38" i="1"/>
  <c r="G4" i="12" s="1"/>
  <c r="N38" i="1"/>
  <c r="J38" i="1"/>
  <c r="F38" i="1"/>
  <c r="E4" i="12" s="1"/>
  <c r="E37" i="5"/>
  <c r="D7" i="12" s="1"/>
  <c r="P37" i="5"/>
  <c r="N37" i="5"/>
  <c r="L37" i="5"/>
  <c r="J37" i="5"/>
  <c r="H37" i="5"/>
  <c r="G7" i="12" s="1"/>
  <c r="F37" i="5"/>
  <c r="E7" i="12" s="1"/>
  <c r="E5" i="12"/>
  <c r="F39" i="11"/>
  <c r="E13" i="12" s="1"/>
  <c r="N39" i="11"/>
  <c r="L39" i="11"/>
  <c r="I39" i="11"/>
  <c r="O39" i="11"/>
  <c r="K39" i="11"/>
  <c r="G39" i="11"/>
  <c r="F13" i="12" s="1"/>
  <c r="M39" i="11"/>
  <c r="P39" i="11"/>
  <c r="H39" i="11"/>
  <c r="G13" i="12" s="1"/>
  <c r="K36" i="3"/>
  <c r="E36" i="3"/>
  <c r="D6" i="12" s="1"/>
  <c r="I36" i="3"/>
  <c r="O36" i="3"/>
  <c r="H36" i="3"/>
  <c r="G6" i="12" s="1"/>
  <c r="N36" i="3"/>
  <c r="G36" i="3"/>
  <c r="F6" i="12" s="1"/>
  <c r="J36" i="3"/>
  <c r="F5" i="12"/>
  <c r="G5" i="12"/>
  <c r="P36" i="3"/>
  <c r="F36" i="3"/>
  <c r="E6" i="12" s="1"/>
  <c r="L36" i="3"/>
  <c r="M36" i="3"/>
  <c r="E25" i="1"/>
  <c r="E37" i="1"/>
  <c r="F18" i="12" l="1"/>
  <c r="G18" i="12"/>
  <c r="E18" i="12"/>
  <c r="E21" i="1"/>
  <c r="E38" i="1" s="1"/>
  <c r="D4" i="12" s="1"/>
  <c r="D18" i="12" s="1"/>
</calcChain>
</file>

<file path=xl/sharedStrings.xml><?xml version="1.0" encoding="utf-8"?>
<sst xmlns="http://schemas.openxmlformats.org/spreadsheetml/2006/main" count="1352" uniqueCount="209">
  <si>
    <t>№ рец.</t>
  </si>
  <si>
    <t>№ п/п</t>
  </si>
  <si>
    <t>Наименование блюда</t>
  </si>
  <si>
    <t>Масса порции</t>
  </si>
  <si>
    <t>Пищевые вещества</t>
  </si>
  <si>
    <t>Энергетическая ценность</t>
  </si>
  <si>
    <t>Витамины (мг)</t>
  </si>
  <si>
    <t>Б</t>
  </si>
  <si>
    <t>Ж</t>
  </si>
  <si>
    <t>У</t>
  </si>
  <si>
    <t>В</t>
  </si>
  <si>
    <t>С</t>
  </si>
  <si>
    <t>А</t>
  </si>
  <si>
    <t>Е</t>
  </si>
  <si>
    <t>Са</t>
  </si>
  <si>
    <t>Fe</t>
  </si>
  <si>
    <t>Р</t>
  </si>
  <si>
    <t>Mg</t>
  </si>
  <si>
    <t xml:space="preserve">ЗАВТРАК </t>
  </si>
  <si>
    <t>Масло сливочное</t>
  </si>
  <si>
    <t>-</t>
  </si>
  <si>
    <t>Сыр порционный</t>
  </si>
  <si>
    <t>Каша манная молочная</t>
  </si>
  <si>
    <t>Какао с молоком</t>
  </si>
  <si>
    <t>Батон</t>
  </si>
  <si>
    <t xml:space="preserve">ОБЕД </t>
  </si>
  <si>
    <t>Суп вермишелевый с курицей</t>
  </si>
  <si>
    <t>Котлета мясная из говядины</t>
  </si>
  <si>
    <t>Каша перловая рассыпчатая</t>
  </si>
  <si>
    <t>Икра свекольная</t>
  </si>
  <si>
    <t>Компот из сух-ов</t>
  </si>
  <si>
    <t xml:space="preserve">ПОЛДНИК </t>
  </si>
  <si>
    <t>1045-1046</t>
  </si>
  <si>
    <t>Оладьи с джемом, повидлом</t>
  </si>
  <si>
    <t>200/30</t>
  </si>
  <si>
    <t>Всего:</t>
  </si>
  <si>
    <t>УЖИН I</t>
  </si>
  <si>
    <t>Котлета рыбная</t>
  </si>
  <si>
    <t>Овощное рагу</t>
  </si>
  <si>
    <t>УЖИН II</t>
  </si>
  <si>
    <t>Снежок</t>
  </si>
  <si>
    <t>Итого за день:</t>
  </si>
  <si>
    <t>Масло слив</t>
  </si>
  <si>
    <t>Яйцо вареное</t>
  </si>
  <si>
    <t>Каша молочная рисовая</t>
  </si>
  <si>
    <t>Кофейный напиток на молоке</t>
  </si>
  <si>
    <t>Салат из солёных огурцов</t>
  </si>
  <si>
    <t>Суп мясной сфр-ми</t>
  </si>
  <si>
    <t>Котлета из курицы</t>
  </si>
  <si>
    <t>Гороховое пюре</t>
  </si>
  <si>
    <t>Компот из свежих яблок</t>
  </si>
  <si>
    <t xml:space="preserve">Ряженка </t>
  </si>
  <si>
    <t xml:space="preserve">Апельсин </t>
  </si>
  <si>
    <t>Гуляш из говядины</t>
  </si>
  <si>
    <t>75/50</t>
  </si>
  <si>
    <t>Рожки отварные</t>
  </si>
  <si>
    <t>Чай смолоком</t>
  </si>
  <si>
    <t xml:space="preserve">Печенье </t>
  </si>
  <si>
    <t>Плюшка сдобная</t>
  </si>
  <si>
    <t>Каша гречневая с молоком</t>
  </si>
  <si>
    <t xml:space="preserve">Пудинг из моркови </t>
  </si>
  <si>
    <t>Солянка по домашнему, сметана</t>
  </si>
  <si>
    <t>Бефстроганов из говядины</t>
  </si>
  <si>
    <t>Каша пшеничная вязкая</t>
  </si>
  <si>
    <t xml:space="preserve">Кисель </t>
  </si>
  <si>
    <t>Сок абрикосовый</t>
  </si>
  <si>
    <t>Пирожок с капустой</t>
  </si>
  <si>
    <t>Молоко в коробке 0,2гр</t>
  </si>
  <si>
    <t>Сельдь солёная с луком</t>
  </si>
  <si>
    <t>60/40</t>
  </si>
  <si>
    <t>Картофельная запеканка</t>
  </si>
  <si>
    <t xml:space="preserve">Кофейный напиток </t>
  </si>
  <si>
    <t>Икра кабачковая</t>
  </si>
  <si>
    <t>Борщ на м/б со сметаной</t>
  </si>
  <si>
    <t>Жаркое по -домашнему</t>
  </si>
  <si>
    <t xml:space="preserve">Пряник </t>
  </si>
  <si>
    <t>Ватрушка с творогом</t>
  </si>
  <si>
    <t xml:space="preserve">Кефир </t>
  </si>
  <si>
    <t>Рыба под маринадом</t>
  </si>
  <si>
    <t>Каша рисовая рассыпчатая</t>
  </si>
  <si>
    <t>Чай с молоком</t>
  </si>
  <si>
    <t>Омлет натур.</t>
  </si>
  <si>
    <t>Сосиска отварная</t>
  </si>
  <si>
    <t>Масло слив.</t>
  </si>
  <si>
    <t>Капуста тушеная с яблоками</t>
  </si>
  <si>
    <t>Рассольник м/б со сметаной</t>
  </si>
  <si>
    <t>Куры тушен.в соусе</t>
  </si>
  <si>
    <t>75/100</t>
  </si>
  <si>
    <t xml:space="preserve">Шоколад  </t>
  </si>
  <si>
    <t>Печень тушеная в смет.соусе</t>
  </si>
  <si>
    <t>100/50</t>
  </si>
  <si>
    <t>Каша гречневая рассыпчатая</t>
  </si>
  <si>
    <t>Каша геркулесовая молочная</t>
  </si>
  <si>
    <t>Суп фасолев из кур</t>
  </si>
  <si>
    <t>Мясо говядины тушеное в соусе</t>
  </si>
  <si>
    <t>Картофель отварной</t>
  </si>
  <si>
    <t>Огурец сол.порц.</t>
  </si>
  <si>
    <t>Творожная запеканка с повидлом или джемом</t>
  </si>
  <si>
    <t>Молоко кипяченое</t>
  </si>
  <si>
    <t>Плов из говядины</t>
  </si>
  <si>
    <t xml:space="preserve">Конфеты </t>
  </si>
  <si>
    <t>Суп молочный вермишелевый</t>
  </si>
  <si>
    <t xml:space="preserve">Икра кабачковая </t>
  </si>
  <si>
    <t>Щи на м/б со сметаной</t>
  </si>
  <si>
    <t>Печень тушеная в сметанном соусе</t>
  </si>
  <si>
    <t>Сосиска в тесте</t>
  </si>
  <si>
    <t>Салат картофельный с луком</t>
  </si>
  <si>
    <t>Шницель  из говядины</t>
  </si>
  <si>
    <t>Каша пшенная рассыпчатая</t>
  </si>
  <si>
    <t>Каша молоч. «Дружба»</t>
  </si>
  <si>
    <t>Свекла тушёная в сметане</t>
  </si>
  <si>
    <t>Суп картоф с клецками на м/б</t>
  </si>
  <si>
    <t>Тефтели рыбные</t>
  </si>
  <si>
    <t>Чай с сахаром</t>
  </si>
  <si>
    <t xml:space="preserve">Капуста тушеная с яблоками </t>
  </si>
  <si>
    <t>Котлеты из курицы</t>
  </si>
  <si>
    <t>Масло слив.порц.</t>
  </si>
  <si>
    <t>Суп молочный с кукурузной крупой</t>
  </si>
  <si>
    <t xml:space="preserve">Какао на молоке </t>
  </si>
  <si>
    <t>Икра морковная</t>
  </si>
  <si>
    <t>Суп рисовый с м/б</t>
  </si>
  <si>
    <t>Капуста тушеная</t>
  </si>
  <si>
    <t xml:space="preserve">Лук маринованный </t>
  </si>
  <si>
    <t>Рагу из кур</t>
  </si>
  <si>
    <t>Творожная запеканка морковная</t>
  </si>
  <si>
    <t>Соус молочный (сладкий)</t>
  </si>
  <si>
    <t>Сок персиковый</t>
  </si>
  <si>
    <t>Колбаса вар.отварная</t>
  </si>
  <si>
    <t xml:space="preserve">Омлет </t>
  </si>
  <si>
    <t>Суп гороховый м/б</t>
  </si>
  <si>
    <t>Сельдь солен с луком</t>
  </si>
  <si>
    <t>Гречка рассыпчатая</t>
  </si>
  <si>
    <t>Сырники из творога со сметанным соусом</t>
  </si>
  <si>
    <t>Огурец сол. порц.</t>
  </si>
  <si>
    <t>Рыба тушенная с овощами в томате</t>
  </si>
  <si>
    <t>ИТОГО</t>
  </si>
  <si>
    <t>178-209</t>
  </si>
  <si>
    <t>140-827</t>
  </si>
  <si>
    <t>I день</t>
  </si>
  <si>
    <t>I I день</t>
  </si>
  <si>
    <t>I IIдень</t>
  </si>
  <si>
    <t>VI день</t>
  </si>
  <si>
    <t>V день</t>
  </si>
  <si>
    <t>IV день</t>
  </si>
  <si>
    <t>VII день</t>
  </si>
  <si>
    <t>VIII день</t>
  </si>
  <si>
    <t>I Xдень</t>
  </si>
  <si>
    <t>X день</t>
  </si>
  <si>
    <t>XI день</t>
  </si>
  <si>
    <t>XII день</t>
  </si>
  <si>
    <t>XIII день</t>
  </si>
  <si>
    <t>XIV день</t>
  </si>
  <si>
    <t>688 -413</t>
  </si>
  <si>
    <t xml:space="preserve"> Рагу из овощей</t>
  </si>
  <si>
    <t>Масса порции (гр)</t>
  </si>
  <si>
    <t>Яйцо вареное  1 шт.</t>
  </si>
  <si>
    <t>640-656</t>
  </si>
  <si>
    <t>413-688</t>
  </si>
  <si>
    <t>592-798</t>
  </si>
  <si>
    <t>Масса порции (гр.)</t>
  </si>
  <si>
    <t>71-830</t>
  </si>
  <si>
    <t>213-1039</t>
  </si>
  <si>
    <t>315-708</t>
  </si>
  <si>
    <t>Биточки мясные</t>
  </si>
  <si>
    <t>Плов из курицы</t>
  </si>
  <si>
    <t xml:space="preserve">Сок </t>
  </si>
  <si>
    <t>Колбаса в тесте</t>
  </si>
  <si>
    <t>Суп картофельный  с клецками на м/б</t>
  </si>
  <si>
    <t>Хлеб пшеничный</t>
  </si>
  <si>
    <t>Хлеб ржаной</t>
  </si>
  <si>
    <t>Хлеб пшенчный</t>
  </si>
  <si>
    <t>Каша пшенная молочная</t>
  </si>
  <si>
    <t>Итог за 14 дней</t>
  </si>
  <si>
    <t>1052-1086</t>
  </si>
  <si>
    <t>1050-1058-1095</t>
  </si>
  <si>
    <t>Сок</t>
  </si>
  <si>
    <t>Зеленый горшек</t>
  </si>
  <si>
    <t>Фасоль консервированная</t>
  </si>
  <si>
    <t>II день</t>
  </si>
  <si>
    <t>III день</t>
  </si>
  <si>
    <t>IX день</t>
  </si>
  <si>
    <t>300/35</t>
  </si>
  <si>
    <t>150/20</t>
  </si>
  <si>
    <t>100/190</t>
  </si>
  <si>
    <t>300/10</t>
  </si>
  <si>
    <t>50/50</t>
  </si>
  <si>
    <t>300/25</t>
  </si>
  <si>
    <t>200/20</t>
  </si>
  <si>
    <t>Пряник</t>
  </si>
  <si>
    <t>Апельсин</t>
  </si>
  <si>
    <t>Тврожная запеканка с повидлом</t>
  </si>
  <si>
    <t>Яблоко</t>
  </si>
  <si>
    <t>Кмпот из сухофруктов</t>
  </si>
  <si>
    <t>Соус красный основной</t>
  </si>
  <si>
    <t>Печенье</t>
  </si>
  <si>
    <t>Компот из сухофруктов</t>
  </si>
  <si>
    <t>Зеленый горошек</t>
  </si>
  <si>
    <t>Печень тушеная в соусе</t>
  </si>
  <si>
    <t>Фасоль консер.</t>
  </si>
  <si>
    <t>Колбаса вар. Отварная</t>
  </si>
  <si>
    <t>Шоколад</t>
  </si>
  <si>
    <t>Конфеты</t>
  </si>
  <si>
    <t>0,,8</t>
  </si>
  <si>
    <t>28,,5</t>
  </si>
  <si>
    <t>ГАПОУ СО "Марксовский политехнический колледж"</t>
  </si>
  <si>
    <t>14 - дневное меню</t>
  </si>
  <si>
    <t>Директор ГАПОУ СО "МПК"</t>
  </si>
  <si>
    <t>_______________________ Е.В. Гребнева</t>
  </si>
  <si>
    <t xml:space="preserve">Утверждаю: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</si>
</sst>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36"/>
      <color theme="1"/>
      <name val="Times New Roman"/>
      <family val="1"/>
      <charset val="204"/>
    </font>
    <font>
      <sz val="3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73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2" fontId="6" fillId="0" borderId="5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vertical="center" wrapText="1"/>
    </xf>
    <xf numFmtId="0" fontId="7" fillId="0" borderId="8" xfId="0" applyFont="1" applyBorder="1" applyAlignment="1">
      <alignment vertical="center" wrapText="1"/>
    </xf>
    <xf numFmtId="0" fontId="7" fillId="0" borderId="11" xfId="0" applyFont="1" applyBorder="1" applyAlignment="1">
      <alignment vertical="center" wrapText="1"/>
    </xf>
    <xf numFmtId="0" fontId="7" fillId="0" borderId="8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0" fillId="0" borderId="0" xfId="0" applyFill="1"/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3" xfId="0" applyFont="1" applyBorder="1" applyAlignment="1">
      <alignment vertical="center" wrapText="1"/>
    </xf>
    <xf numFmtId="0" fontId="5" fillId="0" borderId="14" xfId="0" applyFont="1" applyBorder="1" applyAlignment="1">
      <alignment vertical="center" wrapText="1"/>
    </xf>
    <xf numFmtId="0" fontId="5" fillId="0" borderId="15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vertical="center" wrapText="1"/>
    </xf>
    <xf numFmtId="0" fontId="8" fillId="4" borderId="5" xfId="0" applyFont="1" applyFill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0" fontId="6" fillId="0" borderId="2" xfId="0" applyFont="1" applyBorder="1" applyAlignment="1">
      <alignment horizontal="center" wrapText="1"/>
    </xf>
    <xf numFmtId="0" fontId="6" fillId="0" borderId="4" xfId="0" applyFont="1" applyBorder="1" applyAlignment="1">
      <alignment vertical="top" wrapText="1"/>
    </xf>
    <xf numFmtId="0" fontId="6" fillId="0" borderId="5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wrapText="1"/>
    </xf>
    <xf numFmtId="0" fontId="6" fillId="0" borderId="1" xfId="0" applyFont="1" applyBorder="1" applyAlignment="1">
      <alignment vertical="top" wrapText="1"/>
    </xf>
    <xf numFmtId="0" fontId="6" fillId="0" borderId="2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0" fontId="6" fillId="0" borderId="16" xfId="0" applyFont="1" applyBorder="1" applyAlignment="1">
      <alignment horizontal="center" vertical="center" wrapText="1"/>
    </xf>
    <xf numFmtId="0" fontId="6" fillId="0" borderId="16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8" xfId="0" applyFont="1" applyBorder="1" applyAlignment="1">
      <alignment vertical="top" wrapText="1"/>
    </xf>
    <xf numFmtId="0" fontId="7" fillId="0" borderId="2" xfId="0" applyFont="1" applyBorder="1" applyAlignment="1">
      <alignment horizontal="center" vertical="top" wrapText="1"/>
    </xf>
    <xf numFmtId="49" fontId="8" fillId="4" borderId="5" xfId="0" applyNumberFormat="1" applyFont="1" applyFill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top" wrapText="1"/>
    </xf>
    <xf numFmtId="0" fontId="6" fillId="0" borderId="8" xfId="0" applyNumberFormat="1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top" wrapText="1"/>
    </xf>
    <xf numFmtId="0" fontId="6" fillId="0" borderId="5" xfId="0" applyNumberFormat="1" applyFont="1" applyBorder="1" applyAlignment="1">
      <alignment horizontal="center" vertical="top" wrapText="1"/>
    </xf>
    <xf numFmtId="0" fontId="6" fillId="0" borderId="16" xfId="0" applyNumberFormat="1" applyFont="1" applyBorder="1" applyAlignment="1">
      <alignment horizontal="center" vertical="top" wrapText="1"/>
    </xf>
    <xf numFmtId="0" fontId="6" fillId="0" borderId="5" xfId="0" applyNumberFormat="1" applyFont="1" applyBorder="1" applyAlignment="1">
      <alignment horizontal="center" vertical="center" wrapText="1"/>
    </xf>
    <xf numFmtId="0" fontId="7" fillId="0" borderId="5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5" borderId="5" xfId="0" applyFont="1" applyFill="1" applyBorder="1" applyAlignment="1">
      <alignment vertical="center" wrapText="1"/>
    </xf>
    <xf numFmtId="0" fontId="10" fillId="5" borderId="5" xfId="0" applyFont="1" applyFill="1" applyBorder="1" applyAlignment="1">
      <alignment horizontal="center" vertical="center" wrapText="1"/>
    </xf>
    <xf numFmtId="0" fontId="10" fillId="5" borderId="0" xfId="0" applyFont="1" applyFill="1" applyBorder="1" applyAlignment="1">
      <alignment horizontal="center" vertical="center" wrapText="1"/>
    </xf>
    <xf numFmtId="0" fontId="0" fillId="5" borderId="0" xfId="0" applyFill="1"/>
    <xf numFmtId="0" fontId="6" fillId="0" borderId="1" xfId="0" applyFont="1" applyBorder="1" applyAlignment="1">
      <alignment vertical="top"/>
    </xf>
    <xf numFmtId="0" fontId="6" fillId="0" borderId="4" xfId="0" applyFont="1" applyBorder="1" applyAlignment="1">
      <alignment horizontal="justify" vertical="top" wrapText="1"/>
    </xf>
    <xf numFmtId="0" fontId="6" fillId="0" borderId="8" xfId="0" applyFont="1" applyBorder="1" applyAlignment="1">
      <alignment vertical="top" wrapText="1"/>
    </xf>
    <xf numFmtId="0" fontId="7" fillId="0" borderId="8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wrapText="1"/>
    </xf>
    <xf numFmtId="0" fontId="6" fillId="0" borderId="1" xfId="0" applyFont="1" applyBorder="1" applyAlignment="1">
      <alignment vertical="center" wrapText="1"/>
    </xf>
    <xf numFmtId="0" fontId="6" fillId="0" borderId="15" xfId="0" applyFont="1" applyBorder="1" applyAlignment="1">
      <alignment vertical="center" wrapText="1"/>
    </xf>
    <xf numFmtId="0" fontId="6" fillId="0" borderId="20" xfId="0" applyFont="1" applyBorder="1" applyAlignment="1">
      <alignment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2" xfId="0" applyFont="1" applyBorder="1" applyAlignment="1">
      <alignment vertical="center" wrapText="1"/>
    </xf>
    <xf numFmtId="0" fontId="10" fillId="0" borderId="22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top"/>
    </xf>
    <xf numFmtId="0" fontId="10" fillId="0" borderId="8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0" fontId="10" fillId="5" borderId="8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top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2" fontId="8" fillId="0" borderId="5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6" fillId="0" borderId="16" xfId="0" applyFont="1" applyBorder="1" applyAlignment="1">
      <alignment vertical="top" wrapText="1"/>
    </xf>
    <xf numFmtId="0" fontId="7" fillId="0" borderId="7" xfId="0" applyFont="1" applyBorder="1" applyAlignment="1">
      <alignment horizontal="center" vertical="top" wrapText="1"/>
    </xf>
    <xf numFmtId="0" fontId="7" fillId="0" borderId="0" xfId="0" applyFont="1" applyBorder="1" applyAlignment="1">
      <alignment horizontal="center" vertical="top" wrapText="1"/>
    </xf>
    <xf numFmtId="0" fontId="6" fillId="0" borderId="5" xfId="0" applyFont="1" applyBorder="1" applyAlignment="1">
      <alignment vertical="top" wrapText="1"/>
    </xf>
    <xf numFmtId="0" fontId="7" fillId="0" borderId="16" xfId="0" applyFont="1" applyBorder="1" applyAlignment="1">
      <alignment horizontal="center" vertical="top" wrapText="1"/>
    </xf>
    <xf numFmtId="0" fontId="7" fillId="0" borderId="23" xfId="0" applyFont="1" applyBorder="1" applyAlignment="1">
      <alignment horizontal="center" vertical="center" wrapText="1"/>
    </xf>
    <xf numFmtId="0" fontId="7" fillId="0" borderId="5" xfId="0" applyFont="1" applyBorder="1" applyAlignment="1">
      <alignment vertical="top" wrapText="1"/>
    </xf>
    <xf numFmtId="0" fontId="6" fillId="0" borderId="7" xfId="0" applyFont="1" applyBorder="1" applyAlignment="1">
      <alignment horizontal="center" vertical="top" wrapText="1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6" fillId="0" borderId="17" xfId="0" applyFont="1" applyBorder="1" applyAlignment="1">
      <alignment vertical="top" wrapText="1"/>
    </xf>
    <xf numFmtId="0" fontId="1" fillId="0" borderId="5" xfId="0" applyFont="1" applyBorder="1" applyAlignment="1">
      <alignment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top" wrapText="1"/>
    </xf>
    <xf numFmtId="0" fontId="7" fillId="0" borderId="26" xfId="0" applyFont="1" applyBorder="1" applyAlignment="1">
      <alignment horizontal="center" vertical="top" wrapText="1"/>
    </xf>
    <xf numFmtId="0" fontId="7" fillId="0" borderId="26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top" wrapText="1"/>
    </xf>
    <xf numFmtId="0" fontId="7" fillId="0" borderId="28" xfId="0" applyFont="1" applyBorder="1" applyAlignment="1">
      <alignment horizontal="center" vertical="top" wrapText="1"/>
    </xf>
    <xf numFmtId="0" fontId="13" fillId="0" borderId="0" xfId="0" applyFont="1" applyAlignment="1">
      <alignment vertical="center"/>
    </xf>
    <xf numFmtId="0" fontId="15" fillId="0" borderId="0" xfId="0" applyFont="1"/>
    <xf numFmtId="0" fontId="5" fillId="3" borderId="6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1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1"/>
  <sheetViews>
    <sheetView tabSelected="1" workbookViewId="0">
      <selection sqref="A1:XFD1"/>
    </sheetView>
  </sheetViews>
  <sheetFormatPr defaultRowHeight="14.5" x14ac:dyDescent="0.35"/>
  <cols>
    <col min="1" max="1" width="11" customWidth="1"/>
    <col min="2" max="2" width="5.26953125" customWidth="1"/>
    <col min="3" max="3" width="26" customWidth="1"/>
    <col min="5" max="5" width="8.453125" customWidth="1"/>
    <col min="8" max="8" width="10.81640625" customWidth="1"/>
    <col min="10" max="10" width="10.54296875" customWidth="1"/>
    <col min="11" max="11" width="7.81640625" customWidth="1"/>
    <col min="12" max="12" width="5.54296875" customWidth="1"/>
    <col min="13" max="13" width="9.54296875" bestFit="1" customWidth="1"/>
  </cols>
  <sheetData>
    <row r="1" spans="1:16" ht="15" x14ac:dyDescent="0.35">
      <c r="G1" s="137" t="s">
        <v>138</v>
      </c>
      <c r="N1" s="136"/>
    </row>
    <row r="2" spans="1:16" ht="15" thickBot="1" x14ac:dyDescent="0.4"/>
    <row r="3" spans="1:16" ht="45.5" thickBot="1" x14ac:dyDescent="0.4">
      <c r="A3" s="1" t="s">
        <v>0</v>
      </c>
      <c r="B3" s="2" t="s">
        <v>1</v>
      </c>
      <c r="C3" s="2" t="s">
        <v>2</v>
      </c>
      <c r="D3" s="3" t="s">
        <v>154</v>
      </c>
      <c r="E3" s="160" t="s">
        <v>4</v>
      </c>
      <c r="F3" s="161"/>
      <c r="G3" s="162"/>
      <c r="H3" s="2" t="s">
        <v>5</v>
      </c>
      <c r="I3" s="160" t="s">
        <v>6</v>
      </c>
      <c r="J3" s="161"/>
      <c r="K3" s="161"/>
      <c r="L3" s="163"/>
      <c r="M3" s="161"/>
      <c r="N3" s="161"/>
      <c r="O3" s="161"/>
      <c r="P3" s="162"/>
    </row>
    <row r="4" spans="1:16" ht="15.5" thickBot="1" x14ac:dyDescent="0.4">
      <c r="A4" s="4"/>
      <c r="B4" s="5"/>
      <c r="C4" s="5"/>
      <c r="D4" s="5"/>
      <c r="E4" s="5" t="s">
        <v>7</v>
      </c>
      <c r="F4" s="5" t="s">
        <v>8</v>
      </c>
      <c r="G4" s="5" t="s">
        <v>9</v>
      </c>
      <c r="H4" s="5"/>
      <c r="I4" s="5" t="s">
        <v>10</v>
      </c>
      <c r="J4" s="5" t="s">
        <v>11</v>
      </c>
      <c r="K4" s="20" t="s">
        <v>12</v>
      </c>
      <c r="L4" s="36" t="s">
        <v>13</v>
      </c>
      <c r="M4" s="5" t="s">
        <v>14</v>
      </c>
      <c r="N4" s="5" t="s">
        <v>15</v>
      </c>
      <c r="O4" s="5" t="s">
        <v>16</v>
      </c>
      <c r="P4" s="5" t="s">
        <v>17</v>
      </c>
    </row>
    <row r="5" spans="1:16" ht="16.5" customHeight="1" thickBot="1" x14ac:dyDescent="0.4">
      <c r="A5" s="18"/>
      <c r="B5" s="148" t="s">
        <v>18</v>
      </c>
      <c r="C5" s="149"/>
      <c r="D5" s="149"/>
      <c r="E5" s="149"/>
      <c r="F5" s="149"/>
      <c r="G5" s="149"/>
      <c r="H5" s="149"/>
      <c r="I5" s="149"/>
      <c r="J5" s="149"/>
      <c r="K5" s="149"/>
      <c r="L5" s="151"/>
      <c r="M5" s="149"/>
      <c r="N5" s="149"/>
      <c r="O5" s="149"/>
      <c r="P5" s="152"/>
    </row>
    <row r="6" spans="1:16" ht="20.25" customHeight="1" thickBot="1" x14ac:dyDescent="0.4">
      <c r="A6" s="6">
        <v>41</v>
      </c>
      <c r="B6" s="7">
        <v>1</v>
      </c>
      <c r="C6" s="8" t="s">
        <v>19</v>
      </c>
      <c r="D6" s="7">
        <v>20</v>
      </c>
      <c r="E6" s="7">
        <v>0.1</v>
      </c>
      <c r="F6" s="7">
        <v>14.5</v>
      </c>
      <c r="G6" s="7">
        <v>0.16</v>
      </c>
      <c r="H6" s="7">
        <v>150</v>
      </c>
      <c r="I6" s="7" t="s">
        <v>20</v>
      </c>
      <c r="J6" s="7" t="s">
        <v>20</v>
      </c>
      <c r="K6" s="26">
        <v>0.1</v>
      </c>
      <c r="L6" s="27" t="s">
        <v>20</v>
      </c>
      <c r="M6" s="7">
        <v>2.4</v>
      </c>
      <c r="N6" s="7">
        <v>0.08</v>
      </c>
      <c r="O6" s="7">
        <v>3.8</v>
      </c>
      <c r="P6" s="7">
        <v>0.04</v>
      </c>
    </row>
    <row r="7" spans="1:16" ht="17.25" customHeight="1" thickBot="1" x14ac:dyDescent="0.4">
      <c r="A7" s="6">
        <v>42</v>
      </c>
      <c r="B7" s="7">
        <v>2</v>
      </c>
      <c r="C7" s="8" t="s">
        <v>21</v>
      </c>
      <c r="D7" s="7">
        <v>30</v>
      </c>
      <c r="E7" s="7">
        <v>7.11</v>
      </c>
      <c r="F7" s="7">
        <v>9.15</v>
      </c>
      <c r="G7" s="7" t="s">
        <v>20</v>
      </c>
      <c r="H7" s="7">
        <v>113.1</v>
      </c>
      <c r="I7" s="7" t="s">
        <v>20</v>
      </c>
      <c r="J7" s="7">
        <v>0.72</v>
      </c>
      <c r="K7" s="26" t="s">
        <v>20</v>
      </c>
      <c r="L7" s="27" t="s">
        <v>20</v>
      </c>
      <c r="M7" s="7">
        <v>273</v>
      </c>
      <c r="N7" s="7" t="s">
        <v>20</v>
      </c>
      <c r="O7" s="7" t="s">
        <v>20</v>
      </c>
      <c r="P7" s="7" t="s">
        <v>20</v>
      </c>
    </row>
    <row r="8" spans="1:16" ht="22.5" customHeight="1" thickBot="1" x14ac:dyDescent="0.4">
      <c r="A8" s="6">
        <v>390</v>
      </c>
      <c r="B8" s="7">
        <v>3</v>
      </c>
      <c r="C8" s="8" t="s">
        <v>22</v>
      </c>
      <c r="D8" s="7">
        <v>200</v>
      </c>
      <c r="E8" s="7">
        <v>4.5199999999999996</v>
      </c>
      <c r="F8" s="7">
        <v>4.07</v>
      </c>
      <c r="G8" s="7">
        <v>35.46</v>
      </c>
      <c r="H8" s="7">
        <v>197</v>
      </c>
      <c r="I8" s="7">
        <v>0.04</v>
      </c>
      <c r="J8" s="7" t="s">
        <v>20</v>
      </c>
      <c r="K8" s="26">
        <v>20</v>
      </c>
      <c r="L8" s="27" t="s">
        <v>20</v>
      </c>
      <c r="M8" s="7">
        <v>10.7</v>
      </c>
      <c r="N8" s="7">
        <v>0.47</v>
      </c>
      <c r="O8" s="7">
        <v>38.6</v>
      </c>
      <c r="P8" s="7">
        <v>7.9</v>
      </c>
    </row>
    <row r="9" spans="1:16" ht="13.5" customHeight="1" thickBot="1" x14ac:dyDescent="0.4">
      <c r="A9" s="6">
        <v>959</v>
      </c>
      <c r="B9" s="7">
        <v>4</v>
      </c>
      <c r="C9" s="8" t="s">
        <v>23</v>
      </c>
      <c r="D9" s="7">
        <v>200</v>
      </c>
      <c r="E9" s="7">
        <v>4</v>
      </c>
      <c r="F9" s="7">
        <v>4</v>
      </c>
      <c r="G9" s="7">
        <v>16</v>
      </c>
      <c r="H9" s="7">
        <v>116</v>
      </c>
      <c r="I9" s="7">
        <v>0.04</v>
      </c>
      <c r="J9" s="7">
        <v>1</v>
      </c>
      <c r="K9" s="26">
        <v>0.01</v>
      </c>
      <c r="L9" s="27" t="s">
        <v>20</v>
      </c>
      <c r="M9" s="7">
        <v>121</v>
      </c>
      <c r="N9" s="7">
        <v>14</v>
      </c>
      <c r="O9" s="7">
        <v>90</v>
      </c>
      <c r="P9" s="7">
        <v>1</v>
      </c>
    </row>
    <row r="10" spans="1:16" ht="16" thickBot="1" x14ac:dyDescent="0.4">
      <c r="A10" s="6"/>
      <c r="B10" s="7">
        <v>5</v>
      </c>
      <c r="C10" s="8" t="s">
        <v>24</v>
      </c>
      <c r="D10" s="7">
        <v>100</v>
      </c>
      <c r="E10" s="7">
        <v>12.8</v>
      </c>
      <c r="F10" s="7">
        <v>13.1</v>
      </c>
      <c r="G10" s="7">
        <v>47.9</v>
      </c>
      <c r="H10" s="7">
        <v>253.9</v>
      </c>
      <c r="I10" s="7">
        <v>0.13</v>
      </c>
      <c r="J10" s="7">
        <v>1.76</v>
      </c>
      <c r="K10" s="26" t="s">
        <v>20</v>
      </c>
      <c r="L10" s="27">
        <v>0.42</v>
      </c>
      <c r="M10" s="7">
        <v>16.399999999999999</v>
      </c>
      <c r="N10" s="7">
        <v>0.03</v>
      </c>
      <c r="O10" s="7">
        <v>37.200000000000003</v>
      </c>
      <c r="P10" s="7">
        <v>2.8</v>
      </c>
    </row>
    <row r="11" spans="1:16" ht="16" thickBot="1" x14ac:dyDescent="0.4">
      <c r="A11" s="16"/>
      <c r="B11" s="17"/>
      <c r="C11" s="100" t="s">
        <v>35</v>
      </c>
      <c r="D11" s="41">
        <f>SUM(D6:D10)</f>
        <v>550</v>
      </c>
      <c r="E11" s="41">
        <f>SUM(E6:E10)</f>
        <v>28.53</v>
      </c>
      <c r="F11" s="41">
        <f t="shared" ref="F11:P11" si="0">SUM(F6:F10)</f>
        <v>44.82</v>
      </c>
      <c r="G11" s="41">
        <f t="shared" si="0"/>
        <v>99.52</v>
      </c>
      <c r="H11" s="41">
        <f t="shared" si="0"/>
        <v>830</v>
      </c>
      <c r="I11" s="41">
        <f t="shared" si="0"/>
        <v>0.21000000000000002</v>
      </c>
      <c r="J11" s="41">
        <f t="shared" si="0"/>
        <v>3.48</v>
      </c>
      <c r="K11" s="41">
        <f t="shared" si="0"/>
        <v>20.110000000000003</v>
      </c>
      <c r="L11" s="41">
        <f t="shared" si="0"/>
        <v>0.42</v>
      </c>
      <c r="M11" s="41">
        <f t="shared" si="0"/>
        <v>423.49999999999994</v>
      </c>
      <c r="N11" s="41">
        <f t="shared" si="0"/>
        <v>14.58</v>
      </c>
      <c r="O11" s="41">
        <f t="shared" si="0"/>
        <v>169.60000000000002</v>
      </c>
      <c r="P11" s="41">
        <f t="shared" si="0"/>
        <v>11.740000000000002</v>
      </c>
    </row>
    <row r="12" spans="1:16" ht="15.5" thickBot="1" x14ac:dyDescent="0.4">
      <c r="A12" s="18"/>
      <c r="B12" s="148" t="s">
        <v>25</v>
      </c>
      <c r="C12" s="149"/>
      <c r="D12" s="149"/>
      <c r="E12" s="149"/>
      <c r="F12" s="149"/>
      <c r="G12" s="149"/>
      <c r="H12" s="149"/>
      <c r="I12" s="149"/>
      <c r="J12" s="149"/>
      <c r="K12" s="149"/>
      <c r="L12" s="151"/>
      <c r="M12" s="149"/>
      <c r="N12" s="149"/>
      <c r="O12" s="149"/>
      <c r="P12" s="152"/>
    </row>
    <row r="13" spans="1:16" ht="29" customHeight="1" thickBot="1" x14ac:dyDescent="0.4">
      <c r="A13" s="6">
        <v>206</v>
      </c>
      <c r="B13" s="7">
        <v>1</v>
      </c>
      <c r="C13" s="8" t="s">
        <v>26</v>
      </c>
      <c r="D13" s="7" t="s">
        <v>181</v>
      </c>
      <c r="E13" s="7">
        <v>9.68</v>
      </c>
      <c r="F13" s="7">
        <v>17.399999999999999</v>
      </c>
      <c r="G13" s="7">
        <v>63.12</v>
      </c>
      <c r="H13" s="7">
        <v>252</v>
      </c>
      <c r="I13" s="7">
        <v>0.16</v>
      </c>
      <c r="J13" s="7">
        <v>7.56</v>
      </c>
      <c r="K13" s="26">
        <v>0.08</v>
      </c>
      <c r="L13" s="37" t="s">
        <v>20</v>
      </c>
      <c r="M13" s="7">
        <v>55.28</v>
      </c>
      <c r="N13" s="7">
        <v>33.9</v>
      </c>
      <c r="O13" s="7">
        <v>122.8</v>
      </c>
      <c r="P13" s="7">
        <v>2.04</v>
      </c>
    </row>
    <row r="14" spans="1:16" ht="18.75" customHeight="1" thickBot="1" x14ac:dyDescent="0.4">
      <c r="A14" s="6">
        <v>608</v>
      </c>
      <c r="B14" s="7">
        <v>2</v>
      </c>
      <c r="C14" s="8" t="s">
        <v>27</v>
      </c>
      <c r="D14" s="7">
        <v>100</v>
      </c>
      <c r="E14" s="7">
        <v>11.55</v>
      </c>
      <c r="F14" s="7">
        <v>11.55</v>
      </c>
      <c r="G14" s="7">
        <v>15.7</v>
      </c>
      <c r="H14" s="7">
        <v>228.8</v>
      </c>
      <c r="I14" s="7">
        <v>0.1</v>
      </c>
      <c r="J14" s="7">
        <v>0.2</v>
      </c>
      <c r="K14" s="26">
        <v>28.8</v>
      </c>
      <c r="L14" s="36" t="s">
        <v>20</v>
      </c>
      <c r="M14" s="7">
        <v>43.8</v>
      </c>
      <c r="N14" s="7">
        <v>1.5</v>
      </c>
      <c r="O14" s="7">
        <v>166.4</v>
      </c>
      <c r="P14" s="7">
        <v>32.1</v>
      </c>
    </row>
    <row r="15" spans="1:16" ht="18.75" customHeight="1" thickBot="1" x14ac:dyDescent="0.4">
      <c r="A15" s="6">
        <v>378</v>
      </c>
      <c r="B15" s="7">
        <v>3</v>
      </c>
      <c r="C15" s="8" t="s">
        <v>28</v>
      </c>
      <c r="D15" s="7">
        <v>200</v>
      </c>
      <c r="E15" s="7">
        <v>5.6</v>
      </c>
      <c r="F15" s="7">
        <v>0.6</v>
      </c>
      <c r="G15" s="7">
        <v>40.5</v>
      </c>
      <c r="H15" s="7">
        <v>192</v>
      </c>
      <c r="I15" s="7">
        <v>0.08</v>
      </c>
      <c r="J15" s="7" t="s">
        <v>20</v>
      </c>
      <c r="K15" s="26">
        <v>0.02</v>
      </c>
      <c r="L15" s="38" t="s">
        <v>20</v>
      </c>
      <c r="M15" s="7">
        <v>22.8</v>
      </c>
      <c r="N15" s="7">
        <v>1.1000000000000001</v>
      </c>
      <c r="O15" s="7" t="s">
        <v>20</v>
      </c>
      <c r="P15" s="7">
        <v>24</v>
      </c>
    </row>
    <row r="16" spans="1:16" ht="18.75" customHeight="1" thickBot="1" x14ac:dyDescent="0.4">
      <c r="A16" s="6">
        <v>126</v>
      </c>
      <c r="B16" s="7">
        <v>4</v>
      </c>
      <c r="C16" s="8" t="s">
        <v>29</v>
      </c>
      <c r="D16" s="7">
        <v>50</v>
      </c>
      <c r="E16" s="7">
        <v>2.4</v>
      </c>
      <c r="F16" s="7">
        <v>4.5999999999999996</v>
      </c>
      <c r="G16" s="7">
        <v>12.6</v>
      </c>
      <c r="H16" s="7">
        <v>100</v>
      </c>
      <c r="I16" s="7">
        <v>0.01</v>
      </c>
      <c r="J16" s="7">
        <v>6.5</v>
      </c>
      <c r="K16" s="26">
        <v>1.3</v>
      </c>
      <c r="L16" s="39" t="s">
        <v>20</v>
      </c>
      <c r="M16" s="7">
        <v>38.24</v>
      </c>
      <c r="N16" s="7">
        <v>0.2</v>
      </c>
      <c r="O16" s="7" t="s">
        <v>20</v>
      </c>
      <c r="P16" s="7">
        <v>29.63</v>
      </c>
    </row>
    <row r="17" spans="1:16" ht="14.25" customHeight="1" thickBot="1" x14ac:dyDescent="0.4">
      <c r="A17" s="6">
        <v>868</v>
      </c>
      <c r="B17" s="7">
        <v>5</v>
      </c>
      <c r="C17" s="8" t="s">
        <v>30</v>
      </c>
      <c r="D17" s="7">
        <v>200</v>
      </c>
      <c r="E17" s="7">
        <v>0.2</v>
      </c>
      <c r="F17" s="7">
        <v>0.19</v>
      </c>
      <c r="G17" s="7">
        <v>0.76</v>
      </c>
      <c r="H17" s="7">
        <v>126</v>
      </c>
      <c r="I17" s="7">
        <v>0.05</v>
      </c>
      <c r="J17" s="7">
        <v>0.4</v>
      </c>
      <c r="K17" s="26">
        <v>0</v>
      </c>
      <c r="L17" s="88">
        <v>0.1</v>
      </c>
      <c r="M17" s="7">
        <v>116</v>
      </c>
      <c r="N17" s="7">
        <v>0.7</v>
      </c>
      <c r="O17" s="7">
        <v>24</v>
      </c>
      <c r="P17" s="7">
        <v>8</v>
      </c>
    </row>
    <row r="18" spans="1:16" ht="21" customHeight="1" thickBot="1" x14ac:dyDescent="0.4">
      <c r="A18" s="6"/>
      <c r="B18" s="7">
        <v>6</v>
      </c>
      <c r="C18" s="8" t="s">
        <v>189</v>
      </c>
      <c r="D18" s="7">
        <v>285</v>
      </c>
      <c r="E18" s="7">
        <v>0.22</v>
      </c>
      <c r="F18" s="7">
        <v>0.5</v>
      </c>
      <c r="G18" s="7">
        <v>20.2</v>
      </c>
      <c r="H18" s="7">
        <v>94.5</v>
      </c>
      <c r="I18" s="7">
        <v>7.0000000000000001E-3</v>
      </c>
      <c r="J18" s="7">
        <v>150</v>
      </c>
      <c r="K18" s="26" t="s">
        <v>20</v>
      </c>
      <c r="L18" s="88" t="s">
        <v>20</v>
      </c>
      <c r="M18" s="58">
        <v>85</v>
      </c>
      <c r="N18" s="7">
        <v>0.75</v>
      </c>
      <c r="O18" s="7"/>
      <c r="P18" s="7"/>
    </row>
    <row r="19" spans="1:16" ht="17.25" customHeight="1" thickBot="1" x14ac:dyDescent="0.4">
      <c r="A19" s="6"/>
      <c r="B19" s="7">
        <v>7</v>
      </c>
      <c r="C19" s="8" t="s">
        <v>170</v>
      </c>
      <c r="D19" s="7">
        <v>75</v>
      </c>
      <c r="E19" s="7">
        <v>6.1</v>
      </c>
      <c r="F19" s="7">
        <v>1.1000000000000001</v>
      </c>
      <c r="G19" s="7">
        <v>45</v>
      </c>
      <c r="H19" s="7">
        <v>221</v>
      </c>
      <c r="I19" s="7">
        <v>0.2</v>
      </c>
      <c r="J19" s="7" t="s">
        <v>20</v>
      </c>
      <c r="K19" s="26" t="s">
        <v>20</v>
      </c>
      <c r="L19" s="89">
        <v>1</v>
      </c>
      <c r="M19" s="69">
        <v>23</v>
      </c>
      <c r="N19" s="7">
        <v>33</v>
      </c>
      <c r="O19" s="7">
        <v>84</v>
      </c>
      <c r="P19" s="7">
        <v>1.9</v>
      </c>
    </row>
    <row r="20" spans="1:16" ht="21.75" customHeight="1" thickBot="1" x14ac:dyDescent="0.4">
      <c r="A20" s="6"/>
      <c r="B20" s="7">
        <v>8</v>
      </c>
      <c r="C20" s="8" t="s">
        <v>169</v>
      </c>
      <c r="D20" s="7">
        <v>75</v>
      </c>
      <c r="E20" s="7">
        <v>3.3</v>
      </c>
      <c r="F20" s="7">
        <v>6.4</v>
      </c>
      <c r="G20" s="7">
        <v>21</v>
      </c>
      <c r="H20" s="7">
        <v>102</v>
      </c>
      <c r="I20" s="7">
        <v>0.1</v>
      </c>
      <c r="J20" s="7">
        <v>0</v>
      </c>
      <c r="K20" s="26">
        <v>0</v>
      </c>
      <c r="L20" s="88">
        <v>1</v>
      </c>
      <c r="M20" s="13">
        <v>9</v>
      </c>
      <c r="N20" s="7">
        <v>8</v>
      </c>
      <c r="O20" s="7">
        <v>43</v>
      </c>
      <c r="P20" s="7">
        <v>0</v>
      </c>
    </row>
    <row r="21" spans="1:16" ht="13.5" customHeight="1" thickBot="1" x14ac:dyDescent="0.4">
      <c r="A21" s="16"/>
      <c r="B21" s="17"/>
      <c r="C21" s="101" t="s">
        <v>35</v>
      </c>
      <c r="D21" s="41">
        <v>1185</v>
      </c>
      <c r="E21" s="41">
        <f t="shared" ref="E21:P21" si="1">SUM(E13:E20)</f>
        <v>39.04999999999999</v>
      </c>
      <c r="F21" s="41">
        <f t="shared" si="1"/>
        <v>42.339999999999996</v>
      </c>
      <c r="G21" s="41">
        <f t="shared" si="1"/>
        <v>218.87999999999997</v>
      </c>
      <c r="H21" s="41">
        <f t="shared" si="1"/>
        <v>1316.3</v>
      </c>
      <c r="I21" s="41">
        <f t="shared" si="1"/>
        <v>0.70699999999999996</v>
      </c>
      <c r="J21" s="41">
        <f t="shared" si="1"/>
        <v>164.66</v>
      </c>
      <c r="K21" s="41">
        <f t="shared" si="1"/>
        <v>30.2</v>
      </c>
      <c r="L21" s="41">
        <f t="shared" si="1"/>
        <v>2.1</v>
      </c>
      <c r="M21" s="41">
        <f t="shared" si="1"/>
        <v>393.12</v>
      </c>
      <c r="N21" s="41">
        <f t="shared" si="1"/>
        <v>79.150000000000006</v>
      </c>
      <c r="O21" s="41">
        <f t="shared" si="1"/>
        <v>440.2</v>
      </c>
      <c r="P21" s="41">
        <f t="shared" si="1"/>
        <v>97.67</v>
      </c>
    </row>
    <row r="22" spans="1:16" ht="15.5" thickBot="1" x14ac:dyDescent="0.4">
      <c r="A22" s="19"/>
      <c r="B22" s="148" t="s">
        <v>31</v>
      </c>
      <c r="C22" s="149"/>
      <c r="D22" s="149"/>
      <c r="E22" s="149"/>
      <c r="F22" s="149"/>
      <c r="G22" s="149"/>
      <c r="H22" s="149"/>
      <c r="I22" s="149"/>
      <c r="J22" s="158"/>
      <c r="K22" s="158"/>
      <c r="L22" s="149"/>
      <c r="M22" s="149"/>
      <c r="N22" s="149"/>
      <c r="O22" s="158"/>
      <c r="P22" s="159"/>
    </row>
    <row r="23" spans="1:16" ht="31.5" thickBot="1" x14ac:dyDescent="0.4">
      <c r="A23" s="6" t="s">
        <v>32</v>
      </c>
      <c r="B23" s="7">
        <v>1</v>
      </c>
      <c r="C23" s="8" t="s">
        <v>33</v>
      </c>
      <c r="D23" s="11" t="s">
        <v>182</v>
      </c>
      <c r="E23" s="11">
        <v>9.6</v>
      </c>
      <c r="F23" s="11">
        <v>11.3</v>
      </c>
      <c r="G23" s="11">
        <v>33.299999999999997</v>
      </c>
      <c r="H23" s="11">
        <v>426</v>
      </c>
      <c r="I23" s="21">
        <v>0.12</v>
      </c>
      <c r="J23" s="23">
        <v>0.56999999999999995</v>
      </c>
      <c r="K23" s="23"/>
      <c r="L23" s="11"/>
      <c r="M23" s="11">
        <v>18.600000000000001</v>
      </c>
      <c r="N23" s="21">
        <v>1.7</v>
      </c>
      <c r="O23" s="24" t="s">
        <v>20</v>
      </c>
      <c r="P23" s="23">
        <v>9.3000000000000007</v>
      </c>
    </row>
    <row r="24" spans="1:16" ht="16" thickBot="1" x14ac:dyDescent="0.4">
      <c r="A24" s="6"/>
      <c r="B24" s="7">
        <v>2</v>
      </c>
      <c r="C24" s="8" t="s">
        <v>175</v>
      </c>
      <c r="D24" s="34">
        <v>200</v>
      </c>
      <c r="E24" s="90" t="s">
        <v>20</v>
      </c>
      <c r="F24" s="90">
        <v>6.7</v>
      </c>
      <c r="G24" s="90">
        <v>14.8</v>
      </c>
      <c r="H24" s="90">
        <v>125.6</v>
      </c>
      <c r="I24" s="35">
        <v>0.3</v>
      </c>
      <c r="J24" s="91">
        <v>4.3</v>
      </c>
      <c r="K24" s="91">
        <v>1.4</v>
      </c>
      <c r="L24" s="90" t="s">
        <v>20</v>
      </c>
      <c r="M24" s="90">
        <v>23.8</v>
      </c>
      <c r="N24" s="35">
        <v>28</v>
      </c>
      <c r="O24" s="92">
        <v>190</v>
      </c>
      <c r="P24" s="91" t="s">
        <v>20</v>
      </c>
    </row>
    <row r="25" spans="1:16" ht="16" thickBot="1" x14ac:dyDescent="0.4">
      <c r="A25" s="16"/>
      <c r="B25" s="17"/>
      <c r="C25" s="101" t="s">
        <v>35</v>
      </c>
      <c r="D25" s="99">
        <v>370</v>
      </c>
      <c r="E25" s="102">
        <f t="shared" ref="E25:P25" si="2">SUM(E23:E24)</f>
        <v>9.6</v>
      </c>
      <c r="F25" s="103">
        <f t="shared" si="2"/>
        <v>18</v>
      </c>
      <c r="G25" s="103">
        <f t="shared" si="2"/>
        <v>48.099999999999994</v>
      </c>
      <c r="H25" s="103">
        <f t="shared" si="2"/>
        <v>551.6</v>
      </c>
      <c r="I25" s="103">
        <f t="shared" si="2"/>
        <v>0.42</v>
      </c>
      <c r="J25" s="103">
        <f t="shared" si="2"/>
        <v>4.87</v>
      </c>
      <c r="K25" s="103">
        <f t="shared" si="2"/>
        <v>1.4</v>
      </c>
      <c r="L25" s="103">
        <f t="shared" si="2"/>
        <v>0</v>
      </c>
      <c r="M25" s="103">
        <f t="shared" si="2"/>
        <v>42.400000000000006</v>
      </c>
      <c r="N25" s="103">
        <f t="shared" si="2"/>
        <v>29.7</v>
      </c>
      <c r="O25" s="103">
        <f t="shared" si="2"/>
        <v>190</v>
      </c>
      <c r="P25" s="103">
        <f t="shared" si="2"/>
        <v>9.3000000000000007</v>
      </c>
    </row>
    <row r="26" spans="1:16" ht="15.5" thickBot="1" x14ac:dyDescent="0.4">
      <c r="A26" s="18"/>
      <c r="B26" s="148" t="s">
        <v>36</v>
      </c>
      <c r="C26" s="149"/>
      <c r="D26" s="149"/>
      <c r="E26" s="149"/>
      <c r="F26" s="149"/>
      <c r="G26" s="149"/>
      <c r="H26" s="149"/>
      <c r="I26" s="150"/>
      <c r="J26" s="151"/>
      <c r="K26" s="151"/>
      <c r="L26" s="149"/>
      <c r="M26" s="149"/>
      <c r="N26" s="150"/>
      <c r="O26" s="151"/>
      <c r="P26" s="152"/>
    </row>
    <row r="27" spans="1:16" ht="16" thickBot="1" x14ac:dyDescent="0.4">
      <c r="A27" s="6">
        <v>608</v>
      </c>
      <c r="B27" s="7">
        <v>1</v>
      </c>
      <c r="C27" s="8" t="s">
        <v>37</v>
      </c>
      <c r="D27" s="11">
        <v>100</v>
      </c>
      <c r="E27" s="11">
        <v>12.6</v>
      </c>
      <c r="F27" s="11">
        <v>6</v>
      </c>
      <c r="G27" s="11">
        <v>16.100000000000001</v>
      </c>
      <c r="H27" s="11">
        <v>168.4</v>
      </c>
      <c r="I27" s="21">
        <v>0.11</v>
      </c>
      <c r="J27" s="25">
        <v>0.6</v>
      </c>
      <c r="K27" s="25">
        <v>0</v>
      </c>
      <c r="L27" s="11">
        <v>0</v>
      </c>
      <c r="M27" s="11">
        <v>73.2</v>
      </c>
      <c r="N27" s="21">
        <v>1.3</v>
      </c>
      <c r="O27" s="25">
        <v>0</v>
      </c>
      <c r="P27" s="14"/>
    </row>
    <row r="28" spans="1:16" ht="16" thickBot="1" x14ac:dyDescent="0.4">
      <c r="A28" s="6">
        <v>321</v>
      </c>
      <c r="B28" s="7">
        <v>2</v>
      </c>
      <c r="C28" s="8" t="s">
        <v>153</v>
      </c>
      <c r="D28" s="11">
        <v>200</v>
      </c>
      <c r="E28" s="11">
        <v>4.9000000000000004</v>
      </c>
      <c r="F28" s="11">
        <v>11.1</v>
      </c>
      <c r="G28" s="11">
        <v>23.4</v>
      </c>
      <c r="H28" s="11">
        <v>213.5</v>
      </c>
      <c r="I28" s="21">
        <v>0.08</v>
      </c>
      <c r="J28" s="25">
        <v>16.7</v>
      </c>
      <c r="K28" s="25">
        <v>0.9</v>
      </c>
      <c r="L28" s="11">
        <v>0.9</v>
      </c>
      <c r="M28" s="11">
        <v>54.2</v>
      </c>
      <c r="N28" s="21">
        <v>42.6</v>
      </c>
      <c r="O28" s="25">
        <v>105.2</v>
      </c>
      <c r="P28" s="14">
        <v>1.9</v>
      </c>
    </row>
    <row r="29" spans="1:16" ht="16" thickBot="1" x14ac:dyDescent="0.4">
      <c r="A29" s="6">
        <v>944</v>
      </c>
      <c r="B29" s="7">
        <v>3</v>
      </c>
      <c r="C29" s="8" t="s">
        <v>113</v>
      </c>
      <c r="D29" s="11">
        <v>200</v>
      </c>
      <c r="E29" s="11">
        <v>3</v>
      </c>
      <c r="F29" s="11">
        <v>0.2</v>
      </c>
      <c r="G29" s="11">
        <v>11</v>
      </c>
      <c r="H29" s="11">
        <v>139.5</v>
      </c>
      <c r="I29" s="21">
        <v>0.02</v>
      </c>
      <c r="J29" s="25">
        <v>0</v>
      </c>
      <c r="K29" s="25">
        <v>0</v>
      </c>
      <c r="L29" s="11">
        <v>0</v>
      </c>
      <c r="M29" s="11">
        <v>12</v>
      </c>
      <c r="N29" s="21">
        <v>8</v>
      </c>
      <c r="O29" s="25">
        <v>5.07</v>
      </c>
      <c r="P29" s="14">
        <v>0.8</v>
      </c>
    </row>
    <row r="30" spans="1:16" ht="16" thickBot="1" x14ac:dyDescent="0.4">
      <c r="A30" s="6"/>
      <c r="B30" s="7">
        <v>4</v>
      </c>
      <c r="C30" s="8" t="s">
        <v>176</v>
      </c>
      <c r="D30" s="11">
        <v>40</v>
      </c>
      <c r="E30" s="11">
        <v>1.7</v>
      </c>
      <c r="F30" s="11">
        <v>0.14000000000000001</v>
      </c>
      <c r="G30" s="11">
        <v>5</v>
      </c>
      <c r="H30" s="11">
        <v>27.6</v>
      </c>
      <c r="I30" s="21">
        <v>0.12</v>
      </c>
      <c r="J30" s="25">
        <v>4</v>
      </c>
      <c r="K30" s="25">
        <v>0</v>
      </c>
      <c r="L30" s="11">
        <v>0</v>
      </c>
      <c r="M30" s="11">
        <v>0</v>
      </c>
      <c r="N30" s="21">
        <v>0.28000000000000003</v>
      </c>
      <c r="O30" s="25">
        <v>24.8</v>
      </c>
      <c r="P30" s="14">
        <v>8.4</v>
      </c>
    </row>
    <row r="31" spans="1:16" ht="16" thickBot="1" x14ac:dyDescent="0.4">
      <c r="A31" s="6"/>
      <c r="B31" s="7">
        <v>5</v>
      </c>
      <c r="C31" s="8" t="s">
        <v>170</v>
      </c>
      <c r="D31" s="11">
        <v>75</v>
      </c>
      <c r="E31" s="11">
        <v>6.1</v>
      </c>
      <c r="F31" s="11">
        <v>1.1000000000000001</v>
      </c>
      <c r="G31" s="11">
        <v>45</v>
      </c>
      <c r="H31" s="11">
        <v>221</v>
      </c>
      <c r="I31" s="21">
        <v>0.2</v>
      </c>
      <c r="J31" s="25">
        <v>0</v>
      </c>
      <c r="K31" s="25">
        <v>0</v>
      </c>
      <c r="L31" s="74">
        <v>1</v>
      </c>
      <c r="M31" s="74">
        <v>23</v>
      </c>
      <c r="N31" s="21">
        <v>33</v>
      </c>
      <c r="O31" s="25">
        <v>84</v>
      </c>
      <c r="P31" s="14"/>
    </row>
    <row r="32" spans="1:16" ht="16" thickBot="1" x14ac:dyDescent="0.4">
      <c r="A32" s="6"/>
      <c r="B32" s="7">
        <v>6</v>
      </c>
      <c r="C32" s="8" t="s">
        <v>169</v>
      </c>
      <c r="D32" s="11">
        <v>75</v>
      </c>
      <c r="E32" s="11">
        <v>3.3</v>
      </c>
      <c r="F32" s="11">
        <v>0.4</v>
      </c>
      <c r="G32" s="11">
        <v>21</v>
      </c>
      <c r="H32" s="11">
        <v>102</v>
      </c>
      <c r="I32" s="21">
        <v>0.1</v>
      </c>
      <c r="J32" s="25">
        <v>0</v>
      </c>
      <c r="K32" s="25">
        <v>0</v>
      </c>
      <c r="L32" s="74">
        <v>1</v>
      </c>
      <c r="M32" s="15">
        <v>9</v>
      </c>
      <c r="N32" s="21">
        <v>8</v>
      </c>
      <c r="O32" s="25">
        <v>43</v>
      </c>
      <c r="P32" s="14">
        <v>1.9</v>
      </c>
    </row>
    <row r="33" spans="1:16" ht="16" thickBot="1" x14ac:dyDescent="0.4">
      <c r="A33" s="16"/>
      <c r="B33" s="17"/>
      <c r="C33" s="101" t="s">
        <v>35</v>
      </c>
      <c r="D33" s="28">
        <v>700</v>
      </c>
      <c r="E33" s="28">
        <f>E27+E28+E29+E30+E31+E32</f>
        <v>31.599999999999998</v>
      </c>
      <c r="F33" s="28">
        <f t="shared" ref="F33:P33" si="3">F27+F28+F29+F30+F31+F32</f>
        <v>18.940000000000001</v>
      </c>
      <c r="G33" s="28">
        <f t="shared" si="3"/>
        <v>121.5</v>
      </c>
      <c r="H33" s="28">
        <f t="shared" si="3"/>
        <v>872</v>
      </c>
      <c r="I33" s="28">
        <f t="shared" si="3"/>
        <v>0.63</v>
      </c>
      <c r="J33" s="28">
        <f t="shared" si="3"/>
        <v>21.3</v>
      </c>
      <c r="K33" s="28">
        <f t="shared" si="3"/>
        <v>0.9</v>
      </c>
      <c r="L33" s="28">
        <f t="shared" si="3"/>
        <v>2.9</v>
      </c>
      <c r="M33" s="28">
        <f t="shared" si="3"/>
        <v>171.4</v>
      </c>
      <c r="N33" s="28">
        <f t="shared" si="3"/>
        <v>93.18</v>
      </c>
      <c r="O33" s="28">
        <f t="shared" si="3"/>
        <v>262.07000000000005</v>
      </c>
      <c r="P33" s="28">
        <f t="shared" si="3"/>
        <v>13.000000000000002</v>
      </c>
    </row>
    <row r="34" spans="1:16" ht="15" thickBot="1" x14ac:dyDescent="0.4">
      <c r="A34" s="153" t="s">
        <v>39</v>
      </c>
      <c r="B34" s="154"/>
      <c r="C34" s="154"/>
      <c r="D34" s="154"/>
      <c r="E34" s="154"/>
      <c r="F34" s="154"/>
      <c r="G34" s="154"/>
      <c r="H34" s="154"/>
      <c r="I34" s="154"/>
      <c r="J34" s="155"/>
      <c r="K34" s="155"/>
      <c r="L34" s="154"/>
      <c r="M34" s="154"/>
      <c r="N34" s="154"/>
      <c r="O34" s="156"/>
      <c r="P34" s="157"/>
    </row>
    <row r="35" spans="1:16" ht="16" thickBot="1" x14ac:dyDescent="0.4">
      <c r="A35" s="6">
        <v>966</v>
      </c>
      <c r="B35" s="7">
        <v>1</v>
      </c>
      <c r="C35" s="12" t="s">
        <v>40</v>
      </c>
      <c r="D35" s="12">
        <v>200</v>
      </c>
      <c r="E35" s="31">
        <v>0</v>
      </c>
      <c r="F35" s="31">
        <v>6.7</v>
      </c>
      <c r="G35" s="31">
        <v>14.8</v>
      </c>
      <c r="H35" s="31">
        <v>125.6</v>
      </c>
      <c r="I35" s="32">
        <v>0.3</v>
      </c>
      <c r="J35" s="33">
        <v>4.3</v>
      </c>
      <c r="K35" s="33">
        <v>1.4</v>
      </c>
      <c r="L35" s="31"/>
      <c r="M35" s="31">
        <v>238</v>
      </c>
      <c r="N35" s="32">
        <v>28</v>
      </c>
      <c r="O35" s="33">
        <v>190</v>
      </c>
      <c r="P35" s="93">
        <v>0</v>
      </c>
    </row>
    <row r="36" spans="1:16" ht="16" thickBot="1" x14ac:dyDescent="0.4">
      <c r="A36" s="6"/>
      <c r="B36" s="31">
        <v>2</v>
      </c>
      <c r="C36" s="139" t="s">
        <v>188</v>
      </c>
      <c r="D36" s="12">
        <v>45</v>
      </c>
      <c r="E36" s="31">
        <v>2.5920000000000001</v>
      </c>
      <c r="F36" s="31">
        <v>1.53</v>
      </c>
      <c r="G36" s="31">
        <v>40.5</v>
      </c>
      <c r="H36" s="31">
        <v>189</v>
      </c>
      <c r="I36" s="32">
        <v>8.1000000000000003E-2</v>
      </c>
      <c r="J36" s="33"/>
      <c r="K36" s="33">
        <v>39.33</v>
      </c>
      <c r="L36" s="31">
        <v>0.54</v>
      </c>
      <c r="M36" s="31">
        <v>4.8600000000000003</v>
      </c>
      <c r="N36" s="32">
        <v>1.4E-2</v>
      </c>
      <c r="O36" s="33">
        <v>21.7</v>
      </c>
      <c r="P36" s="93">
        <v>6.84</v>
      </c>
    </row>
    <row r="37" spans="1:16" s="30" customFormat="1" ht="16" thickBot="1" x14ac:dyDescent="0.4">
      <c r="A37" s="16"/>
      <c r="B37" s="17"/>
      <c r="C37" s="101" t="s">
        <v>35</v>
      </c>
      <c r="D37" s="28">
        <f>SUM(D35:D36)</f>
        <v>245</v>
      </c>
      <c r="E37" s="28">
        <f t="shared" ref="E37:P37" si="4">SUM(E35:E36)</f>
        <v>2.5920000000000001</v>
      </c>
      <c r="F37" s="28">
        <f t="shared" si="4"/>
        <v>8.23</v>
      </c>
      <c r="G37" s="28">
        <f t="shared" si="4"/>
        <v>55.3</v>
      </c>
      <c r="H37" s="28">
        <f t="shared" si="4"/>
        <v>314.60000000000002</v>
      </c>
      <c r="I37" s="28">
        <f t="shared" si="4"/>
        <v>0.38100000000000001</v>
      </c>
      <c r="J37" s="28">
        <f t="shared" si="4"/>
        <v>4.3</v>
      </c>
      <c r="K37" s="28">
        <f t="shared" si="4"/>
        <v>40.729999999999997</v>
      </c>
      <c r="L37" s="28">
        <f t="shared" si="4"/>
        <v>0.54</v>
      </c>
      <c r="M37" s="28">
        <f t="shared" si="4"/>
        <v>242.86</v>
      </c>
      <c r="N37" s="28">
        <f t="shared" si="4"/>
        <v>28.013999999999999</v>
      </c>
      <c r="O37" s="28">
        <f t="shared" si="4"/>
        <v>211.7</v>
      </c>
      <c r="P37" s="28">
        <f t="shared" si="4"/>
        <v>6.84</v>
      </c>
    </row>
    <row r="38" spans="1:16" ht="16" thickBot="1" x14ac:dyDescent="0.4">
      <c r="A38" s="6"/>
      <c r="B38" s="7"/>
      <c r="C38" s="42" t="s">
        <v>41</v>
      </c>
      <c r="D38" s="43">
        <f>D11+D21+D25+D33+D37</f>
        <v>3050</v>
      </c>
      <c r="E38" s="43">
        <f>E11+E21+E25+E33+E37</f>
        <v>111.37199999999997</v>
      </c>
      <c r="F38" s="43">
        <f t="shared" ref="F38:P38" si="5">F11+F21+F25+F33+F37</f>
        <v>132.32999999999998</v>
      </c>
      <c r="G38" s="43">
        <f t="shared" si="5"/>
        <v>543.29999999999995</v>
      </c>
      <c r="H38" s="43">
        <f t="shared" si="5"/>
        <v>3884.5</v>
      </c>
      <c r="I38" s="43">
        <f t="shared" si="5"/>
        <v>2.3479999999999999</v>
      </c>
      <c r="J38" s="43">
        <f t="shared" si="5"/>
        <v>198.61</v>
      </c>
      <c r="K38" s="43">
        <f t="shared" si="5"/>
        <v>93.34</v>
      </c>
      <c r="L38" s="43">
        <f t="shared" si="5"/>
        <v>5.96</v>
      </c>
      <c r="M38" s="43">
        <f t="shared" si="5"/>
        <v>1273.2799999999997</v>
      </c>
      <c r="N38" s="43">
        <f t="shared" si="5"/>
        <v>244.62400000000002</v>
      </c>
      <c r="O38" s="43">
        <f t="shared" si="5"/>
        <v>1273.57</v>
      </c>
      <c r="P38" s="43">
        <f t="shared" si="5"/>
        <v>138.55000000000001</v>
      </c>
    </row>
    <row r="39" spans="1:16" x14ac:dyDescent="0.3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1:16" ht="15.5" x14ac:dyDescent="0.35">
      <c r="A40" s="10"/>
    </row>
    <row r="41" spans="1:16" ht="15.5" x14ac:dyDescent="0.35">
      <c r="A41" s="10"/>
    </row>
  </sheetData>
  <mergeCells count="8">
    <mergeCell ref="B26:P26"/>
    <mergeCell ref="A34:P34"/>
    <mergeCell ref="B22:P22"/>
    <mergeCell ref="B12:P12"/>
    <mergeCell ref="E3:G3"/>
    <mergeCell ref="I3:L3"/>
    <mergeCell ref="M3:P3"/>
    <mergeCell ref="B5:P5"/>
  </mergeCells>
  <printOptions horizontalCentered="1"/>
  <pageMargins left="0.51181102362204722" right="0.51181102362204722" top="0.78740157480314965" bottom="0.35433070866141736" header="0.31496062992125984" footer="0.31496062992125984"/>
  <pageSetup paperSize="9" scale="7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0"/>
  <sheetViews>
    <sheetView workbookViewId="0">
      <selection activeCell="C8" sqref="C8"/>
    </sheetView>
  </sheetViews>
  <sheetFormatPr defaultRowHeight="14.5" x14ac:dyDescent="0.35"/>
  <cols>
    <col min="1" max="1" width="11" customWidth="1"/>
    <col min="2" max="2" width="5.26953125" customWidth="1"/>
    <col min="3" max="3" width="26" customWidth="1"/>
    <col min="5" max="5" width="8.453125" customWidth="1"/>
    <col min="8" max="8" width="10.81640625" customWidth="1"/>
    <col min="10" max="10" width="8.1796875" customWidth="1"/>
    <col min="11" max="11" width="7.81640625" customWidth="1"/>
    <col min="12" max="12" width="5.54296875" customWidth="1"/>
    <col min="13" max="13" width="9.54296875" bestFit="1" customWidth="1"/>
  </cols>
  <sheetData>
    <row r="1" spans="1:16" ht="15" x14ac:dyDescent="0.35">
      <c r="G1" s="137" t="s">
        <v>149</v>
      </c>
      <c r="N1" s="136"/>
    </row>
    <row r="2" spans="1:16" ht="15" thickBot="1" x14ac:dyDescent="0.4"/>
    <row r="3" spans="1:16" ht="45.5" thickBot="1" x14ac:dyDescent="0.4">
      <c r="A3" s="1" t="s">
        <v>0</v>
      </c>
      <c r="B3" s="111" t="s">
        <v>1</v>
      </c>
      <c r="C3" s="111" t="s">
        <v>2</v>
      </c>
      <c r="D3" s="3" t="s">
        <v>3</v>
      </c>
      <c r="E3" s="160" t="s">
        <v>4</v>
      </c>
      <c r="F3" s="161"/>
      <c r="G3" s="162"/>
      <c r="H3" s="111" t="s">
        <v>5</v>
      </c>
      <c r="I3" s="160" t="s">
        <v>6</v>
      </c>
      <c r="J3" s="161"/>
      <c r="K3" s="161"/>
      <c r="L3" s="163"/>
      <c r="M3" s="161"/>
      <c r="N3" s="161"/>
      <c r="O3" s="161"/>
      <c r="P3" s="162"/>
    </row>
    <row r="4" spans="1:16" ht="15.5" thickBot="1" x14ac:dyDescent="0.4">
      <c r="A4" s="4"/>
      <c r="B4" s="5"/>
      <c r="C4" s="5"/>
      <c r="D4" s="5"/>
      <c r="E4" s="5" t="s">
        <v>7</v>
      </c>
      <c r="F4" s="5" t="s">
        <v>8</v>
      </c>
      <c r="G4" s="5" t="s">
        <v>9</v>
      </c>
      <c r="H4" s="5"/>
      <c r="I4" s="5" t="s">
        <v>10</v>
      </c>
      <c r="J4" s="5" t="s">
        <v>11</v>
      </c>
      <c r="K4" s="20" t="s">
        <v>12</v>
      </c>
      <c r="L4" s="36" t="s">
        <v>13</v>
      </c>
      <c r="M4" s="5" t="s">
        <v>14</v>
      </c>
      <c r="N4" s="5" t="s">
        <v>15</v>
      </c>
      <c r="O4" s="5" t="s">
        <v>16</v>
      </c>
      <c r="P4" s="5" t="s">
        <v>17</v>
      </c>
    </row>
    <row r="5" spans="1:16" ht="16.5" customHeight="1" thickBot="1" x14ac:dyDescent="0.4">
      <c r="A5" s="18"/>
      <c r="B5" s="148" t="s">
        <v>18</v>
      </c>
      <c r="C5" s="149"/>
      <c r="D5" s="149"/>
      <c r="E5" s="149"/>
      <c r="F5" s="149"/>
      <c r="G5" s="149"/>
      <c r="H5" s="149"/>
      <c r="I5" s="149"/>
      <c r="J5" s="149"/>
      <c r="K5" s="149"/>
      <c r="L5" s="151"/>
      <c r="M5" s="149"/>
      <c r="N5" s="149"/>
      <c r="O5" s="149"/>
      <c r="P5" s="152"/>
    </row>
    <row r="6" spans="1:16" ht="20.25" customHeight="1" thickBot="1" x14ac:dyDescent="0.4">
      <c r="A6" s="6">
        <v>41</v>
      </c>
      <c r="B6" s="7">
        <v>1</v>
      </c>
      <c r="C6" s="8" t="s">
        <v>19</v>
      </c>
      <c r="D6" s="7">
        <v>20</v>
      </c>
      <c r="E6" s="7">
        <v>0.1</v>
      </c>
      <c r="F6" s="7">
        <v>14.5</v>
      </c>
      <c r="G6" s="7">
        <v>0.16</v>
      </c>
      <c r="H6" s="7">
        <v>150</v>
      </c>
      <c r="I6" s="7" t="s">
        <v>20</v>
      </c>
      <c r="J6" s="7" t="s">
        <v>20</v>
      </c>
      <c r="K6" s="26">
        <v>0.1</v>
      </c>
      <c r="L6" s="27" t="s">
        <v>20</v>
      </c>
      <c r="M6" s="7">
        <v>2.4</v>
      </c>
      <c r="N6" s="7">
        <v>0.08</v>
      </c>
      <c r="O6" s="7">
        <v>3.8</v>
      </c>
      <c r="P6" s="7">
        <v>0.04</v>
      </c>
    </row>
    <row r="7" spans="1:16" ht="17.25" customHeight="1" thickBot="1" x14ac:dyDescent="0.4">
      <c r="A7" s="6">
        <v>424</v>
      </c>
      <c r="B7" s="7">
        <v>2</v>
      </c>
      <c r="C7" s="52" t="s">
        <v>155</v>
      </c>
      <c r="D7" s="53">
        <v>40</v>
      </c>
      <c r="E7" s="53">
        <v>4.5999999999999996</v>
      </c>
      <c r="F7" s="53">
        <v>4.5999999999999996</v>
      </c>
      <c r="G7" s="53">
        <v>0.3</v>
      </c>
      <c r="H7" s="53">
        <v>63</v>
      </c>
      <c r="I7" s="53">
        <v>0.03</v>
      </c>
      <c r="J7" s="53" t="s">
        <v>20</v>
      </c>
      <c r="K7" s="53">
        <v>0.1</v>
      </c>
      <c r="L7" s="53" t="s">
        <v>20</v>
      </c>
      <c r="M7" s="53">
        <v>22</v>
      </c>
      <c r="N7" s="53">
        <v>1</v>
      </c>
      <c r="O7" s="53">
        <v>76.8</v>
      </c>
      <c r="P7" s="53">
        <v>4.8</v>
      </c>
    </row>
    <row r="8" spans="1:16" ht="22.5" customHeight="1" thickBot="1" x14ac:dyDescent="0.4">
      <c r="A8" s="6">
        <v>384</v>
      </c>
      <c r="B8" s="7">
        <v>3</v>
      </c>
      <c r="C8" s="55" t="s">
        <v>109</v>
      </c>
      <c r="D8" s="56">
        <v>200</v>
      </c>
      <c r="E8" s="56">
        <v>9.4700000000000006</v>
      </c>
      <c r="F8" s="56">
        <v>14.06</v>
      </c>
      <c r="G8" s="56">
        <v>58.9</v>
      </c>
      <c r="H8" s="56">
        <v>392.4</v>
      </c>
      <c r="I8" s="56">
        <v>0.24</v>
      </c>
      <c r="J8" s="56">
        <v>1.83</v>
      </c>
      <c r="K8" s="56" t="s">
        <v>20</v>
      </c>
      <c r="L8" s="56" t="s">
        <v>20</v>
      </c>
      <c r="M8" s="56">
        <v>187.9</v>
      </c>
      <c r="N8" s="56">
        <v>1.17</v>
      </c>
      <c r="O8" s="56" t="s">
        <v>20</v>
      </c>
      <c r="P8" s="56">
        <v>0.39</v>
      </c>
    </row>
    <row r="9" spans="1:16" ht="33.75" customHeight="1" thickBot="1" x14ac:dyDescent="0.4">
      <c r="A9" s="6">
        <v>958</v>
      </c>
      <c r="B9" s="7">
        <v>4</v>
      </c>
      <c r="C9" s="52" t="s">
        <v>45</v>
      </c>
      <c r="D9" s="53">
        <v>200</v>
      </c>
      <c r="E9" s="53">
        <v>2.9</v>
      </c>
      <c r="F9" s="53">
        <v>3.48</v>
      </c>
      <c r="G9" s="53">
        <v>19.36</v>
      </c>
      <c r="H9" s="53">
        <v>120.64</v>
      </c>
      <c r="I9" s="53">
        <v>0.14000000000000001</v>
      </c>
      <c r="J9" s="53">
        <v>0.66</v>
      </c>
      <c r="K9" s="53">
        <v>0.01</v>
      </c>
      <c r="L9" s="53" t="s">
        <v>20</v>
      </c>
      <c r="M9" s="53">
        <v>116.2</v>
      </c>
      <c r="N9" s="53">
        <v>0.78</v>
      </c>
      <c r="O9" s="53">
        <v>45</v>
      </c>
      <c r="P9" s="53">
        <v>0.09</v>
      </c>
    </row>
    <row r="10" spans="1:16" ht="16" thickBot="1" x14ac:dyDescent="0.4">
      <c r="A10" s="6"/>
      <c r="B10" s="7">
        <v>5</v>
      </c>
      <c r="C10" s="8" t="s">
        <v>24</v>
      </c>
      <c r="D10" s="7">
        <v>100</v>
      </c>
      <c r="E10" s="7">
        <v>12.8</v>
      </c>
      <c r="F10" s="7">
        <v>13.1</v>
      </c>
      <c r="G10" s="7">
        <v>47.9</v>
      </c>
      <c r="H10" s="7">
        <v>253.9</v>
      </c>
      <c r="I10" s="7">
        <v>0.13</v>
      </c>
      <c r="J10" s="7">
        <v>1.76</v>
      </c>
      <c r="K10" s="26" t="s">
        <v>20</v>
      </c>
      <c r="L10" s="27">
        <v>0.42</v>
      </c>
      <c r="M10" s="7">
        <v>16.399999999999999</v>
      </c>
      <c r="N10" s="7">
        <v>0.03</v>
      </c>
      <c r="O10" s="7">
        <v>37.200000000000003</v>
      </c>
      <c r="P10" s="7">
        <v>2.8</v>
      </c>
    </row>
    <row r="11" spans="1:16" ht="16" thickBot="1" x14ac:dyDescent="0.4">
      <c r="A11" s="16"/>
      <c r="B11" s="17"/>
      <c r="C11" s="100" t="s">
        <v>35</v>
      </c>
      <c r="D11" s="41">
        <f>SUM(D6:D10)</f>
        <v>560</v>
      </c>
      <c r="E11" s="41">
        <f t="shared" ref="E11:P11" si="0">SUM(E6:E10)</f>
        <v>29.87</v>
      </c>
      <c r="F11" s="41">
        <f t="shared" si="0"/>
        <v>49.74</v>
      </c>
      <c r="G11" s="41">
        <f t="shared" si="0"/>
        <v>126.62</v>
      </c>
      <c r="H11" s="41">
        <f t="shared" si="0"/>
        <v>979.93999999999994</v>
      </c>
      <c r="I11" s="41">
        <f t="shared" si="0"/>
        <v>0.54</v>
      </c>
      <c r="J11" s="41">
        <f t="shared" si="0"/>
        <v>4.25</v>
      </c>
      <c r="K11" s="41">
        <f t="shared" si="0"/>
        <v>0.21000000000000002</v>
      </c>
      <c r="L11" s="41">
        <f t="shared" si="0"/>
        <v>0.42</v>
      </c>
      <c r="M11" s="41">
        <f t="shared" si="0"/>
        <v>344.9</v>
      </c>
      <c r="N11" s="41">
        <f t="shared" si="0"/>
        <v>3.06</v>
      </c>
      <c r="O11" s="41">
        <f t="shared" si="0"/>
        <v>162.80000000000001</v>
      </c>
      <c r="P11" s="41">
        <f t="shared" si="0"/>
        <v>8.1199999999999992</v>
      </c>
    </row>
    <row r="12" spans="1:16" ht="15.5" thickBot="1" x14ac:dyDescent="0.4">
      <c r="A12" s="18"/>
      <c r="B12" s="148" t="s">
        <v>25</v>
      </c>
      <c r="C12" s="149"/>
      <c r="D12" s="149"/>
      <c r="E12" s="149"/>
      <c r="F12" s="149"/>
      <c r="G12" s="149"/>
      <c r="H12" s="149"/>
      <c r="I12" s="149"/>
      <c r="J12" s="149"/>
      <c r="K12" s="149"/>
      <c r="L12" s="151"/>
      <c r="M12" s="149"/>
      <c r="N12" s="149"/>
      <c r="O12" s="149"/>
      <c r="P12" s="152"/>
    </row>
    <row r="13" spans="1:16" ht="24" customHeight="1" thickBot="1" x14ac:dyDescent="0.4">
      <c r="A13" s="116">
        <v>206</v>
      </c>
      <c r="B13" s="7">
        <v>1</v>
      </c>
      <c r="C13" s="55" t="s">
        <v>129</v>
      </c>
      <c r="D13" s="66" t="s">
        <v>181</v>
      </c>
      <c r="E13" s="66">
        <v>5.48</v>
      </c>
      <c r="F13" s="66">
        <v>9.1199999999999992</v>
      </c>
      <c r="G13" s="66">
        <v>40.6</v>
      </c>
      <c r="H13" s="66">
        <v>276</v>
      </c>
      <c r="I13" s="66">
        <v>0.23</v>
      </c>
      <c r="J13" s="66">
        <v>15.2</v>
      </c>
      <c r="K13" s="66">
        <v>0.02</v>
      </c>
      <c r="L13" s="66" t="s">
        <v>20</v>
      </c>
      <c r="M13" s="66">
        <v>43.84</v>
      </c>
      <c r="N13" s="66">
        <v>40.299999999999997</v>
      </c>
      <c r="O13" s="66">
        <v>109.42</v>
      </c>
      <c r="P13" s="66">
        <v>2.0299999999999998</v>
      </c>
    </row>
    <row r="14" spans="1:16" ht="18.75" customHeight="1" thickBot="1" x14ac:dyDescent="0.4">
      <c r="A14" s="116" t="s">
        <v>137</v>
      </c>
      <c r="B14" s="7">
        <v>3</v>
      </c>
      <c r="C14" s="55" t="s">
        <v>78</v>
      </c>
      <c r="D14" s="66" t="s">
        <v>90</v>
      </c>
      <c r="E14" s="66">
        <v>0.75</v>
      </c>
      <c r="F14" s="66">
        <v>6.75</v>
      </c>
      <c r="G14" s="66">
        <v>6.45</v>
      </c>
      <c r="H14" s="66">
        <v>190.2</v>
      </c>
      <c r="I14" s="66">
        <v>0.2</v>
      </c>
      <c r="J14" s="66">
        <v>16.3</v>
      </c>
      <c r="K14" s="66">
        <v>0.1</v>
      </c>
      <c r="L14" s="66">
        <v>0.3</v>
      </c>
      <c r="M14" s="66">
        <v>73.2</v>
      </c>
      <c r="N14" s="66">
        <v>1.3</v>
      </c>
      <c r="O14" s="66">
        <v>147</v>
      </c>
      <c r="P14" s="66">
        <v>1.9</v>
      </c>
    </row>
    <row r="15" spans="1:16" ht="18.75" customHeight="1" thickBot="1" x14ac:dyDescent="0.4">
      <c r="A15" s="116">
        <v>296</v>
      </c>
      <c r="B15" s="7">
        <v>4</v>
      </c>
      <c r="C15" s="52" t="s">
        <v>95</v>
      </c>
      <c r="D15" s="53">
        <v>150</v>
      </c>
      <c r="E15" s="53">
        <v>3.8</v>
      </c>
      <c r="F15" s="53">
        <v>5.8</v>
      </c>
      <c r="G15" s="53">
        <v>30.7</v>
      </c>
      <c r="H15" s="53">
        <v>189.8</v>
      </c>
      <c r="I15" s="53">
        <v>0.2</v>
      </c>
      <c r="J15" s="53">
        <v>28</v>
      </c>
      <c r="K15" s="53">
        <v>28</v>
      </c>
      <c r="L15" s="53" t="s">
        <v>20</v>
      </c>
      <c r="M15" s="53">
        <v>19.5</v>
      </c>
      <c r="N15" s="53">
        <v>1.5</v>
      </c>
      <c r="O15" s="53">
        <v>106.3</v>
      </c>
      <c r="P15" s="53">
        <v>39.1</v>
      </c>
    </row>
    <row r="16" spans="1:16" ht="18.75" customHeight="1" thickBot="1" x14ac:dyDescent="0.4">
      <c r="A16" s="116"/>
      <c r="B16" s="7">
        <v>5</v>
      </c>
      <c r="C16" s="131" t="s">
        <v>198</v>
      </c>
      <c r="D16" s="53">
        <v>40</v>
      </c>
      <c r="E16" s="53">
        <v>3</v>
      </c>
      <c r="F16" s="53">
        <v>0.17199999999999999</v>
      </c>
      <c r="G16" s="53">
        <v>8.1999999999999993</v>
      </c>
      <c r="H16" s="53">
        <v>45.2</v>
      </c>
      <c r="I16" s="53">
        <v>5.4</v>
      </c>
      <c r="J16" s="53">
        <v>0</v>
      </c>
      <c r="K16" s="135">
        <v>0</v>
      </c>
      <c r="L16" s="68">
        <v>0</v>
      </c>
      <c r="M16" s="53">
        <v>7.2</v>
      </c>
      <c r="N16" s="53">
        <v>0</v>
      </c>
      <c r="O16" s="53">
        <v>0</v>
      </c>
      <c r="P16" s="53">
        <v>4.5</v>
      </c>
    </row>
    <row r="17" spans="1:16" ht="14.25" customHeight="1" thickBot="1" x14ac:dyDescent="0.4">
      <c r="A17" s="116">
        <v>868</v>
      </c>
      <c r="B17" s="7">
        <v>6</v>
      </c>
      <c r="C17" s="8" t="s">
        <v>30</v>
      </c>
      <c r="D17" s="7">
        <v>200</v>
      </c>
      <c r="E17" s="7">
        <v>0.2</v>
      </c>
      <c r="F17" s="7">
        <v>0.19</v>
      </c>
      <c r="G17" s="7">
        <v>0.76</v>
      </c>
      <c r="H17" s="7">
        <v>126</v>
      </c>
      <c r="I17" s="7">
        <v>0.05</v>
      </c>
      <c r="J17" s="7">
        <v>0.4</v>
      </c>
      <c r="K17" s="26">
        <v>0</v>
      </c>
      <c r="L17" s="88">
        <v>0.1</v>
      </c>
      <c r="M17" s="7">
        <v>116</v>
      </c>
      <c r="N17" s="7">
        <v>0.7</v>
      </c>
      <c r="O17" s="7">
        <v>24</v>
      </c>
      <c r="P17" s="7">
        <v>8</v>
      </c>
    </row>
    <row r="18" spans="1:16" ht="17.25" customHeight="1" thickBot="1" x14ac:dyDescent="0.4">
      <c r="A18" s="6"/>
      <c r="B18" s="7">
        <v>7</v>
      </c>
      <c r="C18" s="59" t="s">
        <v>168</v>
      </c>
      <c r="D18" s="7">
        <v>75</v>
      </c>
      <c r="E18" s="7">
        <v>6.1</v>
      </c>
      <c r="F18" s="7">
        <v>1.1000000000000001</v>
      </c>
      <c r="G18" s="7">
        <v>45</v>
      </c>
      <c r="H18" s="7">
        <v>221</v>
      </c>
      <c r="I18" s="7">
        <v>0.2</v>
      </c>
      <c r="J18" s="7" t="s">
        <v>20</v>
      </c>
      <c r="K18" s="26" t="s">
        <v>20</v>
      </c>
      <c r="L18" s="89">
        <v>1</v>
      </c>
      <c r="M18" s="69">
        <v>23</v>
      </c>
      <c r="N18" s="7">
        <v>33</v>
      </c>
      <c r="O18" s="7">
        <v>84</v>
      </c>
      <c r="P18" s="7">
        <v>1.9</v>
      </c>
    </row>
    <row r="19" spans="1:16" ht="21.75" customHeight="1" thickBot="1" x14ac:dyDescent="0.4">
      <c r="A19" s="6"/>
      <c r="B19" s="7">
        <v>8</v>
      </c>
      <c r="C19" s="62" t="s">
        <v>169</v>
      </c>
      <c r="D19" s="7">
        <v>75</v>
      </c>
      <c r="E19" s="7">
        <v>3.3</v>
      </c>
      <c r="F19" s="7">
        <v>6.4</v>
      </c>
      <c r="G19" s="7">
        <v>21</v>
      </c>
      <c r="H19" s="7">
        <v>102</v>
      </c>
      <c r="I19" s="7">
        <v>0.1</v>
      </c>
      <c r="J19" s="7">
        <v>0</v>
      </c>
      <c r="K19" s="26">
        <v>0</v>
      </c>
      <c r="L19" s="88">
        <v>1</v>
      </c>
      <c r="M19" s="13">
        <v>9</v>
      </c>
      <c r="N19" s="7">
        <v>8</v>
      </c>
      <c r="O19" s="7">
        <v>43</v>
      </c>
      <c r="P19" s="7">
        <v>0</v>
      </c>
    </row>
    <row r="20" spans="1:16" ht="13.5" customHeight="1" thickBot="1" x14ac:dyDescent="0.4">
      <c r="A20" s="16"/>
      <c r="B20" s="17"/>
      <c r="C20" s="101" t="s">
        <v>35</v>
      </c>
      <c r="D20" s="41">
        <v>1025</v>
      </c>
      <c r="E20" s="41">
        <f t="shared" ref="E20:P20" si="1">SUM(E13:E19)</f>
        <v>22.63</v>
      </c>
      <c r="F20" s="41">
        <f t="shared" si="1"/>
        <v>29.532000000000004</v>
      </c>
      <c r="G20" s="41">
        <f t="shared" si="1"/>
        <v>152.71</v>
      </c>
      <c r="H20" s="41">
        <f t="shared" si="1"/>
        <v>1150.2</v>
      </c>
      <c r="I20" s="41">
        <f t="shared" si="1"/>
        <v>6.38</v>
      </c>
      <c r="J20" s="41">
        <f t="shared" si="1"/>
        <v>59.9</v>
      </c>
      <c r="K20" s="41">
        <f t="shared" si="1"/>
        <v>28.12</v>
      </c>
      <c r="L20" s="41">
        <f t="shared" si="1"/>
        <v>2.4</v>
      </c>
      <c r="M20" s="41">
        <f t="shared" si="1"/>
        <v>291.74</v>
      </c>
      <c r="N20" s="41">
        <f t="shared" si="1"/>
        <v>84.8</v>
      </c>
      <c r="O20" s="41">
        <f t="shared" si="1"/>
        <v>513.72</v>
      </c>
      <c r="P20" s="41">
        <f t="shared" si="1"/>
        <v>57.43</v>
      </c>
    </row>
    <row r="21" spans="1:16" ht="15.5" thickBot="1" x14ac:dyDescent="0.4">
      <c r="A21" s="19"/>
      <c r="B21" s="148" t="s">
        <v>31</v>
      </c>
      <c r="C21" s="149"/>
      <c r="D21" s="149"/>
      <c r="E21" s="149"/>
      <c r="F21" s="149"/>
      <c r="G21" s="149"/>
      <c r="H21" s="149"/>
      <c r="I21" s="149"/>
      <c r="J21" s="158"/>
      <c r="K21" s="158"/>
      <c r="L21" s="149"/>
      <c r="M21" s="149"/>
      <c r="N21" s="149"/>
      <c r="O21" s="158"/>
      <c r="P21" s="159"/>
    </row>
    <row r="22" spans="1:16" ht="31.5" thickBot="1" x14ac:dyDescent="0.4">
      <c r="A22" s="6">
        <v>469</v>
      </c>
      <c r="B22" s="7">
        <v>1</v>
      </c>
      <c r="C22" s="55" t="s">
        <v>97</v>
      </c>
      <c r="D22" s="66" t="s">
        <v>182</v>
      </c>
      <c r="E22" s="66">
        <v>20.5</v>
      </c>
      <c r="F22" s="66">
        <v>12.9</v>
      </c>
      <c r="G22" s="66">
        <v>16.8</v>
      </c>
      <c r="H22" s="66">
        <v>273.3</v>
      </c>
      <c r="I22" s="66">
        <v>0.04</v>
      </c>
      <c r="J22" s="66">
        <v>0.6</v>
      </c>
      <c r="K22" s="66">
        <v>0.05</v>
      </c>
      <c r="L22" s="66" t="s">
        <v>20</v>
      </c>
      <c r="M22" s="66">
        <v>131.5</v>
      </c>
      <c r="N22" s="66">
        <v>20.8</v>
      </c>
      <c r="O22" s="66" t="s">
        <v>20</v>
      </c>
      <c r="P22" s="66">
        <v>0.8</v>
      </c>
    </row>
    <row r="23" spans="1:16" ht="16" thickBot="1" x14ac:dyDescent="0.4">
      <c r="A23" s="6"/>
      <c r="B23" s="6">
        <v>2</v>
      </c>
      <c r="C23" s="55" t="s">
        <v>52</v>
      </c>
      <c r="D23" s="66">
        <v>210</v>
      </c>
      <c r="E23" s="66">
        <v>0.18</v>
      </c>
      <c r="F23" s="66">
        <v>0.4</v>
      </c>
      <c r="G23" s="66">
        <v>16.2</v>
      </c>
      <c r="H23" s="66">
        <v>75.599999999999994</v>
      </c>
      <c r="I23" s="66">
        <v>0.06</v>
      </c>
      <c r="J23" s="66">
        <v>120</v>
      </c>
      <c r="K23" s="66" t="s">
        <v>20</v>
      </c>
      <c r="L23" s="66" t="s">
        <v>20</v>
      </c>
      <c r="M23" s="66">
        <v>68</v>
      </c>
      <c r="N23" s="66">
        <v>0.6</v>
      </c>
      <c r="O23" s="66" t="s">
        <v>20</v>
      </c>
      <c r="P23" s="66" t="s">
        <v>20</v>
      </c>
    </row>
    <row r="24" spans="1:16" ht="16" thickBot="1" x14ac:dyDescent="0.4">
      <c r="A24" s="6"/>
      <c r="B24" s="6">
        <v>3</v>
      </c>
      <c r="C24" s="8" t="s">
        <v>175</v>
      </c>
      <c r="D24" s="34">
        <v>200</v>
      </c>
      <c r="E24" s="34" t="s">
        <v>20</v>
      </c>
      <c r="F24" s="34">
        <v>6.7</v>
      </c>
      <c r="G24" s="34">
        <v>14.8</v>
      </c>
      <c r="H24" s="34">
        <v>125.6</v>
      </c>
      <c r="I24" s="35">
        <v>0.3</v>
      </c>
      <c r="J24" s="97">
        <v>4.3</v>
      </c>
      <c r="K24" s="97">
        <v>1.4</v>
      </c>
      <c r="L24" s="34" t="s">
        <v>20</v>
      </c>
      <c r="M24" s="34">
        <v>23.8</v>
      </c>
      <c r="N24" s="35">
        <v>28</v>
      </c>
      <c r="O24" s="98">
        <v>190</v>
      </c>
      <c r="P24" s="97" t="s">
        <v>20</v>
      </c>
    </row>
    <row r="25" spans="1:16" ht="16" thickBot="1" x14ac:dyDescent="0.4">
      <c r="A25" s="16"/>
      <c r="B25" s="17"/>
      <c r="C25" s="101" t="s">
        <v>35</v>
      </c>
      <c r="D25" s="99">
        <f>D24+D23+170</f>
        <v>580</v>
      </c>
      <c r="E25" s="102">
        <f t="shared" ref="E25:P25" si="2">SUM(E22:E24)</f>
        <v>20.68</v>
      </c>
      <c r="F25" s="103">
        <f t="shared" si="2"/>
        <v>20</v>
      </c>
      <c r="G25" s="103">
        <f t="shared" si="2"/>
        <v>47.8</v>
      </c>
      <c r="H25" s="103">
        <f t="shared" si="2"/>
        <v>474.5</v>
      </c>
      <c r="I25" s="103">
        <f t="shared" si="2"/>
        <v>0.4</v>
      </c>
      <c r="J25" s="103">
        <f t="shared" si="2"/>
        <v>124.89999999999999</v>
      </c>
      <c r="K25" s="103">
        <f t="shared" si="2"/>
        <v>1.45</v>
      </c>
      <c r="L25" s="103">
        <f t="shared" si="2"/>
        <v>0</v>
      </c>
      <c r="M25" s="103">
        <f t="shared" si="2"/>
        <v>223.3</v>
      </c>
      <c r="N25" s="103">
        <f t="shared" si="2"/>
        <v>49.400000000000006</v>
      </c>
      <c r="O25" s="103">
        <f t="shared" si="2"/>
        <v>190</v>
      </c>
      <c r="P25" s="103">
        <f t="shared" si="2"/>
        <v>0.8</v>
      </c>
    </row>
    <row r="26" spans="1:16" ht="15.5" thickBot="1" x14ac:dyDescent="0.4">
      <c r="A26" s="18"/>
      <c r="B26" s="148" t="s">
        <v>36</v>
      </c>
      <c r="C26" s="149"/>
      <c r="D26" s="149"/>
      <c r="E26" s="149"/>
      <c r="F26" s="149"/>
      <c r="G26" s="149"/>
      <c r="H26" s="149"/>
      <c r="I26" s="150"/>
      <c r="J26" s="151"/>
      <c r="K26" s="151"/>
      <c r="L26" s="149"/>
      <c r="M26" s="149"/>
      <c r="N26" s="150"/>
      <c r="O26" s="151"/>
      <c r="P26" s="152"/>
    </row>
    <row r="27" spans="1:16" ht="31.5" thickBot="1" x14ac:dyDescent="0.4">
      <c r="A27" s="6">
        <v>586</v>
      </c>
      <c r="B27" s="7">
        <v>1</v>
      </c>
      <c r="C27" s="52" t="s">
        <v>94</v>
      </c>
      <c r="D27" s="53" t="s">
        <v>87</v>
      </c>
      <c r="E27" s="53">
        <v>17.100000000000001</v>
      </c>
      <c r="F27" s="53">
        <v>18.600000000000001</v>
      </c>
      <c r="G27" s="53">
        <v>6.2</v>
      </c>
      <c r="H27" s="53">
        <v>260</v>
      </c>
      <c r="I27" s="53">
        <v>0.19</v>
      </c>
      <c r="J27" s="53">
        <v>1.1200000000000001</v>
      </c>
      <c r="K27" s="53">
        <v>0.02</v>
      </c>
      <c r="L27" s="53" t="s">
        <v>20</v>
      </c>
      <c r="M27" s="53">
        <v>19.3</v>
      </c>
      <c r="N27" s="53">
        <v>2</v>
      </c>
      <c r="O27" s="53">
        <v>201</v>
      </c>
      <c r="P27" s="53">
        <v>2.58</v>
      </c>
    </row>
    <row r="28" spans="1:16" ht="31.5" thickBot="1" x14ac:dyDescent="0.4">
      <c r="A28" s="6">
        <v>378</v>
      </c>
      <c r="B28" s="7">
        <v>2</v>
      </c>
      <c r="C28" s="8" t="s">
        <v>28</v>
      </c>
      <c r="D28" s="7">
        <v>200</v>
      </c>
      <c r="E28" s="7">
        <v>5.6</v>
      </c>
      <c r="F28" s="7">
        <v>0.6</v>
      </c>
      <c r="G28" s="7">
        <v>40.5</v>
      </c>
      <c r="H28" s="7">
        <v>192</v>
      </c>
      <c r="I28" s="7">
        <v>0.08</v>
      </c>
      <c r="J28" s="7" t="s">
        <v>20</v>
      </c>
      <c r="K28" s="26">
        <v>0.02</v>
      </c>
      <c r="L28" s="38" t="s">
        <v>20</v>
      </c>
      <c r="M28" s="7">
        <v>22.8</v>
      </c>
      <c r="N28" s="7">
        <v>1.1000000000000001</v>
      </c>
      <c r="O28" s="7" t="s">
        <v>20</v>
      </c>
      <c r="P28" s="7">
        <v>24</v>
      </c>
    </row>
    <row r="29" spans="1:16" ht="16" thickBot="1" x14ac:dyDescent="0.4">
      <c r="A29" s="6">
        <v>944</v>
      </c>
      <c r="B29" s="7">
        <v>3</v>
      </c>
      <c r="C29" s="8" t="s">
        <v>113</v>
      </c>
      <c r="D29" s="11">
        <v>200</v>
      </c>
      <c r="E29" s="11">
        <v>3</v>
      </c>
      <c r="F29" s="11">
        <v>0.2</v>
      </c>
      <c r="G29" s="11">
        <v>11</v>
      </c>
      <c r="H29" s="11">
        <v>139.5</v>
      </c>
      <c r="I29" s="21">
        <v>0.02</v>
      </c>
      <c r="J29" s="25">
        <v>0</v>
      </c>
      <c r="K29" s="25">
        <v>0</v>
      </c>
      <c r="L29" s="11">
        <v>0</v>
      </c>
      <c r="M29" s="11">
        <v>12</v>
      </c>
      <c r="N29" s="21">
        <v>8</v>
      </c>
      <c r="O29" s="25">
        <v>5.07</v>
      </c>
      <c r="P29" s="14">
        <v>0.8</v>
      </c>
    </row>
    <row r="30" spans="1:16" ht="16" thickBot="1" x14ac:dyDescent="0.4">
      <c r="A30" s="6"/>
      <c r="B30" s="7">
        <v>4</v>
      </c>
      <c r="C30" s="59" t="s">
        <v>168</v>
      </c>
      <c r="D30" s="11">
        <v>100</v>
      </c>
      <c r="E30" s="11">
        <v>6.1</v>
      </c>
      <c r="F30" s="11">
        <v>1.1000000000000001</v>
      </c>
      <c r="G30" s="11">
        <v>45</v>
      </c>
      <c r="H30" s="11">
        <v>221</v>
      </c>
      <c r="I30" s="21">
        <v>0.2</v>
      </c>
      <c r="J30" s="25" t="s">
        <v>20</v>
      </c>
      <c r="K30" s="25" t="s">
        <v>20</v>
      </c>
      <c r="L30" s="74">
        <v>1</v>
      </c>
      <c r="M30" s="74">
        <v>23</v>
      </c>
      <c r="N30" s="21">
        <v>33</v>
      </c>
      <c r="O30" s="25">
        <v>84</v>
      </c>
      <c r="P30" s="14"/>
    </row>
    <row r="31" spans="1:16" ht="16" thickBot="1" x14ac:dyDescent="0.4">
      <c r="A31" s="6"/>
      <c r="B31" s="7">
        <v>5</v>
      </c>
      <c r="C31" s="62" t="s">
        <v>169</v>
      </c>
      <c r="D31" s="11">
        <v>50</v>
      </c>
      <c r="E31" s="11">
        <v>3.3</v>
      </c>
      <c r="F31" s="11">
        <v>0.4</v>
      </c>
      <c r="G31" s="11">
        <v>21</v>
      </c>
      <c r="H31" s="11">
        <v>102</v>
      </c>
      <c r="I31" s="21">
        <v>0.1</v>
      </c>
      <c r="J31" s="25"/>
      <c r="K31" s="25"/>
      <c r="L31" s="74">
        <v>1</v>
      </c>
      <c r="M31" s="15">
        <v>9</v>
      </c>
      <c r="N31" s="21">
        <v>8</v>
      </c>
      <c r="O31" s="25">
        <v>43</v>
      </c>
      <c r="P31" s="14">
        <v>1.9</v>
      </c>
    </row>
    <row r="32" spans="1:16" ht="16" thickBot="1" x14ac:dyDescent="0.4">
      <c r="A32" s="16"/>
      <c r="B32" s="17"/>
      <c r="C32" s="101" t="s">
        <v>35</v>
      </c>
      <c r="D32" s="28">
        <f>SUM(D28:D31)+175+210</f>
        <v>935</v>
      </c>
      <c r="E32" s="28">
        <f t="shared" ref="E32:P32" si="3">SUM(E27:E31)</f>
        <v>35.1</v>
      </c>
      <c r="F32" s="28">
        <f t="shared" si="3"/>
        <v>20.900000000000002</v>
      </c>
      <c r="G32" s="28">
        <f t="shared" si="3"/>
        <v>123.7</v>
      </c>
      <c r="H32" s="28">
        <f t="shared" si="3"/>
        <v>914.5</v>
      </c>
      <c r="I32" s="28">
        <f t="shared" si="3"/>
        <v>0.59000000000000008</v>
      </c>
      <c r="J32" s="28">
        <f t="shared" si="3"/>
        <v>1.1200000000000001</v>
      </c>
      <c r="K32" s="28">
        <f t="shared" si="3"/>
        <v>0.04</v>
      </c>
      <c r="L32" s="28">
        <f t="shared" si="3"/>
        <v>2</v>
      </c>
      <c r="M32" s="28">
        <f t="shared" si="3"/>
        <v>86.1</v>
      </c>
      <c r="N32" s="28">
        <f t="shared" si="3"/>
        <v>52.1</v>
      </c>
      <c r="O32" s="28">
        <f t="shared" si="3"/>
        <v>333.07</v>
      </c>
      <c r="P32" s="28">
        <f t="shared" si="3"/>
        <v>29.279999999999998</v>
      </c>
    </row>
    <row r="33" spans="1:16" ht="15" thickBot="1" x14ac:dyDescent="0.4">
      <c r="A33" s="153" t="s">
        <v>39</v>
      </c>
      <c r="B33" s="154"/>
      <c r="C33" s="154"/>
      <c r="D33" s="154"/>
      <c r="E33" s="154"/>
      <c r="F33" s="154"/>
      <c r="G33" s="154"/>
      <c r="H33" s="154"/>
      <c r="I33" s="154"/>
      <c r="J33" s="155"/>
      <c r="K33" s="155"/>
      <c r="L33" s="154"/>
      <c r="M33" s="154"/>
      <c r="N33" s="154"/>
      <c r="O33" s="156"/>
      <c r="P33" s="157"/>
    </row>
    <row r="34" spans="1:16" ht="16" thickBot="1" x14ac:dyDescent="0.4">
      <c r="A34" s="6"/>
      <c r="B34" s="7">
        <v>1</v>
      </c>
      <c r="C34" s="55" t="s">
        <v>57</v>
      </c>
      <c r="D34" s="66">
        <v>50</v>
      </c>
      <c r="E34" s="66">
        <v>0.2</v>
      </c>
      <c r="F34" s="66">
        <v>1.5</v>
      </c>
      <c r="G34" s="66">
        <v>3</v>
      </c>
      <c r="H34" s="66">
        <v>98</v>
      </c>
      <c r="I34" s="66" t="s">
        <v>20</v>
      </c>
      <c r="J34" s="66" t="s">
        <v>20</v>
      </c>
      <c r="K34" s="66" t="s">
        <v>20</v>
      </c>
      <c r="L34" s="66" t="s">
        <v>20</v>
      </c>
      <c r="M34" s="66">
        <v>20.6</v>
      </c>
      <c r="N34" s="66">
        <v>2.4</v>
      </c>
      <c r="O34" s="66" t="s">
        <v>20</v>
      </c>
      <c r="P34" s="66">
        <v>0.2</v>
      </c>
    </row>
    <row r="35" spans="1:16" ht="16" thickBot="1" x14ac:dyDescent="0.4">
      <c r="A35" s="6">
        <v>966</v>
      </c>
      <c r="B35" s="7">
        <v>2</v>
      </c>
      <c r="C35" s="55" t="s">
        <v>51</v>
      </c>
      <c r="D35" s="66">
        <v>200</v>
      </c>
      <c r="E35" s="66">
        <v>5.8</v>
      </c>
      <c r="F35" s="66">
        <v>5</v>
      </c>
      <c r="G35" s="66">
        <v>8.4</v>
      </c>
      <c r="H35" s="66">
        <v>108</v>
      </c>
      <c r="I35" s="66">
        <v>0.04</v>
      </c>
      <c r="J35" s="66">
        <v>0.6</v>
      </c>
      <c r="K35" s="66">
        <v>0.08</v>
      </c>
      <c r="L35" s="66">
        <v>248</v>
      </c>
      <c r="M35" s="66" t="s">
        <v>20</v>
      </c>
      <c r="N35" s="66">
        <v>0.2</v>
      </c>
      <c r="O35" s="66">
        <v>184</v>
      </c>
      <c r="P35" s="66">
        <v>28</v>
      </c>
    </row>
    <row r="36" spans="1:16" s="30" customFormat="1" ht="16" thickBot="1" x14ac:dyDescent="0.4">
      <c r="A36" s="16"/>
      <c r="B36" s="17"/>
      <c r="C36" s="101" t="s">
        <v>35</v>
      </c>
      <c r="D36" s="28">
        <f>SUM(D34:D35)</f>
        <v>250</v>
      </c>
      <c r="E36" s="28">
        <f t="shared" ref="E36:P36" si="4">SUM(E34:E35)</f>
        <v>6</v>
      </c>
      <c r="F36" s="28">
        <f t="shared" si="4"/>
        <v>6.5</v>
      </c>
      <c r="G36" s="28">
        <f t="shared" si="4"/>
        <v>11.4</v>
      </c>
      <c r="H36" s="28">
        <f t="shared" si="4"/>
        <v>206</v>
      </c>
      <c r="I36" s="28">
        <f t="shared" si="4"/>
        <v>0.04</v>
      </c>
      <c r="J36" s="28">
        <f t="shared" si="4"/>
        <v>0.6</v>
      </c>
      <c r="K36" s="28">
        <f t="shared" si="4"/>
        <v>0.08</v>
      </c>
      <c r="L36" s="28">
        <f t="shared" si="4"/>
        <v>248</v>
      </c>
      <c r="M36" s="28">
        <f t="shared" si="4"/>
        <v>20.6</v>
      </c>
      <c r="N36" s="28">
        <f t="shared" si="4"/>
        <v>2.6</v>
      </c>
      <c r="O36" s="28">
        <f t="shared" si="4"/>
        <v>184</v>
      </c>
      <c r="P36" s="28">
        <f t="shared" si="4"/>
        <v>28.2</v>
      </c>
    </row>
    <row r="37" spans="1:16" ht="16" thickBot="1" x14ac:dyDescent="0.4">
      <c r="A37" s="6"/>
      <c r="B37" s="7"/>
      <c r="C37" s="42" t="s">
        <v>41</v>
      </c>
      <c r="D37" s="43">
        <f t="shared" ref="D37:P37" si="5">D11+D20+D25+D32+D36</f>
        <v>3350</v>
      </c>
      <c r="E37" s="43">
        <f t="shared" si="5"/>
        <v>114.28</v>
      </c>
      <c r="F37" s="43">
        <f t="shared" si="5"/>
        <v>126.67200000000001</v>
      </c>
      <c r="G37" s="43">
        <f t="shared" si="5"/>
        <v>462.23</v>
      </c>
      <c r="H37" s="43">
        <f t="shared" si="5"/>
        <v>3725.14</v>
      </c>
      <c r="I37" s="43">
        <f t="shared" si="5"/>
        <v>7.95</v>
      </c>
      <c r="J37" s="43">
        <f t="shared" si="5"/>
        <v>190.77</v>
      </c>
      <c r="K37" s="43">
        <f t="shared" si="5"/>
        <v>29.9</v>
      </c>
      <c r="L37" s="43">
        <f t="shared" si="5"/>
        <v>252.82</v>
      </c>
      <c r="M37" s="43">
        <f t="shared" si="5"/>
        <v>966.6400000000001</v>
      </c>
      <c r="N37" s="43">
        <f t="shared" si="5"/>
        <v>191.95999999999998</v>
      </c>
      <c r="O37" s="43">
        <f t="shared" si="5"/>
        <v>1383.59</v>
      </c>
      <c r="P37" s="43">
        <f t="shared" si="5"/>
        <v>123.83</v>
      </c>
    </row>
    <row r="38" spans="1:16" x14ac:dyDescent="0.3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1:16" ht="15.5" x14ac:dyDescent="0.35">
      <c r="A39" s="10"/>
    </row>
    <row r="40" spans="1:16" ht="15.5" x14ac:dyDescent="0.35">
      <c r="A40" s="10"/>
    </row>
  </sheetData>
  <mergeCells count="8">
    <mergeCell ref="B26:P26"/>
    <mergeCell ref="A33:P33"/>
    <mergeCell ref="E3:G3"/>
    <mergeCell ref="I3:L3"/>
    <mergeCell ref="M3:P3"/>
    <mergeCell ref="B5:P5"/>
    <mergeCell ref="B12:P12"/>
    <mergeCell ref="B21:P21"/>
  </mergeCells>
  <pageMargins left="0.70866141732283472" right="0.70866141732283472" top="0.78740157480314965" bottom="0.39370078740157483" header="0.31496062992125984" footer="0.31496062992125984"/>
  <pageSetup paperSize="9" scale="72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2"/>
  <sheetViews>
    <sheetView topLeftCell="A19" workbookViewId="0">
      <selection activeCell="C8" sqref="C8"/>
    </sheetView>
  </sheetViews>
  <sheetFormatPr defaultRowHeight="14.5" x14ac:dyDescent="0.35"/>
  <cols>
    <col min="1" max="1" width="7.26953125" customWidth="1"/>
    <col min="2" max="2" width="6.54296875" customWidth="1"/>
    <col min="3" max="3" width="30.1796875" customWidth="1"/>
    <col min="8" max="8" width="11.1796875" customWidth="1"/>
    <col min="12" max="12" width="6.54296875" customWidth="1"/>
    <col min="13" max="13" width="9.54296875" bestFit="1" customWidth="1"/>
  </cols>
  <sheetData>
    <row r="1" spans="1:16" ht="15" x14ac:dyDescent="0.35">
      <c r="G1" s="137" t="s">
        <v>147</v>
      </c>
      <c r="N1" s="136"/>
    </row>
    <row r="2" spans="1:16" ht="15" thickBot="1" x14ac:dyDescent="0.4"/>
    <row r="3" spans="1:16" ht="45.5" thickBot="1" x14ac:dyDescent="0.4">
      <c r="A3" s="1" t="s">
        <v>0</v>
      </c>
      <c r="B3" s="40" t="s">
        <v>1</v>
      </c>
      <c r="C3" s="40" t="s">
        <v>2</v>
      </c>
      <c r="D3" s="3" t="s">
        <v>3</v>
      </c>
      <c r="E3" s="160" t="s">
        <v>4</v>
      </c>
      <c r="F3" s="161"/>
      <c r="G3" s="162"/>
      <c r="H3" s="40" t="s">
        <v>5</v>
      </c>
      <c r="I3" s="160" t="s">
        <v>6</v>
      </c>
      <c r="J3" s="161"/>
      <c r="K3" s="161"/>
      <c r="L3" s="163"/>
      <c r="M3" s="161"/>
      <c r="N3" s="161"/>
      <c r="O3" s="161"/>
      <c r="P3" s="162"/>
    </row>
    <row r="4" spans="1:16" ht="15.5" thickBot="1" x14ac:dyDescent="0.4">
      <c r="A4" s="4"/>
      <c r="B4" s="5"/>
      <c r="C4" s="5"/>
      <c r="D4" s="5"/>
      <c r="E4" s="5" t="s">
        <v>7</v>
      </c>
      <c r="F4" s="5" t="s">
        <v>8</v>
      </c>
      <c r="G4" s="5" t="s">
        <v>9</v>
      </c>
      <c r="H4" s="5"/>
      <c r="I4" s="5" t="s">
        <v>10</v>
      </c>
      <c r="J4" s="5" t="s">
        <v>11</v>
      </c>
      <c r="K4" s="20" t="s">
        <v>12</v>
      </c>
      <c r="L4" s="22" t="s">
        <v>13</v>
      </c>
      <c r="M4" s="5" t="s">
        <v>14</v>
      </c>
      <c r="N4" s="5" t="s">
        <v>15</v>
      </c>
      <c r="O4" s="5" t="s">
        <v>16</v>
      </c>
      <c r="P4" s="5" t="s">
        <v>17</v>
      </c>
    </row>
    <row r="5" spans="1:16" ht="16.5" customHeight="1" thickBot="1" x14ac:dyDescent="0.4">
      <c r="A5" s="18"/>
      <c r="B5" s="148" t="s">
        <v>18</v>
      </c>
      <c r="C5" s="149"/>
      <c r="D5" s="149"/>
      <c r="E5" s="149"/>
      <c r="F5" s="149"/>
      <c r="G5" s="149"/>
      <c r="H5" s="149"/>
      <c r="I5" s="149"/>
      <c r="J5" s="149"/>
      <c r="K5" s="149"/>
      <c r="L5" s="151"/>
      <c r="M5" s="149"/>
      <c r="N5" s="149"/>
      <c r="O5" s="149"/>
      <c r="P5" s="152"/>
    </row>
    <row r="6" spans="1:16" ht="20.25" customHeight="1" thickBot="1" x14ac:dyDescent="0.4">
      <c r="A6" s="6">
        <v>41</v>
      </c>
      <c r="B6" s="7">
        <v>1</v>
      </c>
      <c r="C6" s="8" t="s">
        <v>19</v>
      </c>
      <c r="D6" s="7">
        <v>20</v>
      </c>
      <c r="E6" s="7">
        <v>0.1</v>
      </c>
      <c r="F6" s="7">
        <v>14.5</v>
      </c>
      <c r="G6" s="7">
        <v>0.16</v>
      </c>
      <c r="H6" s="7">
        <v>150</v>
      </c>
      <c r="I6" s="7" t="s">
        <v>20</v>
      </c>
      <c r="J6" s="7" t="s">
        <v>20</v>
      </c>
      <c r="K6" s="26">
        <v>0.1</v>
      </c>
      <c r="L6" s="77" t="s">
        <v>20</v>
      </c>
      <c r="M6" s="7">
        <v>2.4</v>
      </c>
      <c r="N6" s="7">
        <v>0.08</v>
      </c>
      <c r="O6" s="7">
        <v>3.8</v>
      </c>
      <c r="P6" s="7">
        <v>0.04</v>
      </c>
    </row>
    <row r="7" spans="1:16" ht="17.25" customHeight="1" thickBot="1" x14ac:dyDescent="0.4">
      <c r="A7" s="6">
        <v>48</v>
      </c>
      <c r="B7" s="7">
        <v>2</v>
      </c>
      <c r="C7" s="55" t="s">
        <v>127</v>
      </c>
      <c r="D7" s="66">
        <v>50</v>
      </c>
      <c r="E7" s="66">
        <v>8.6</v>
      </c>
      <c r="F7" s="66">
        <v>7.8</v>
      </c>
      <c r="G7" s="66">
        <v>0.1</v>
      </c>
      <c r="H7" s="66">
        <v>104.5</v>
      </c>
      <c r="I7" s="66">
        <v>0.08</v>
      </c>
      <c r="J7" s="66">
        <v>14.5</v>
      </c>
      <c r="K7" s="66" t="s">
        <v>20</v>
      </c>
      <c r="L7" s="66" t="s">
        <v>20</v>
      </c>
      <c r="M7" s="66">
        <v>14.5</v>
      </c>
      <c r="N7" s="66">
        <v>0.85</v>
      </c>
      <c r="O7" s="66" t="s">
        <v>20</v>
      </c>
      <c r="P7" s="66" t="s">
        <v>20</v>
      </c>
    </row>
    <row r="8" spans="1:16" ht="22.5" customHeight="1" thickBot="1" x14ac:dyDescent="0.4">
      <c r="A8" s="6">
        <v>438</v>
      </c>
      <c r="B8" s="7">
        <v>3</v>
      </c>
      <c r="C8" s="52" t="s">
        <v>128</v>
      </c>
      <c r="D8" s="57">
        <v>200</v>
      </c>
      <c r="E8" s="57">
        <v>10.4</v>
      </c>
      <c r="F8" s="57">
        <v>11.4</v>
      </c>
      <c r="G8" s="57">
        <v>30.4</v>
      </c>
      <c r="H8" s="57">
        <v>195</v>
      </c>
      <c r="I8" s="57">
        <v>1.2E-2</v>
      </c>
      <c r="J8" s="57">
        <v>2.2000000000000002</v>
      </c>
      <c r="K8" s="57">
        <v>0</v>
      </c>
      <c r="L8" s="57">
        <v>20.5</v>
      </c>
      <c r="M8" s="57">
        <v>594</v>
      </c>
      <c r="N8" s="57">
        <v>0</v>
      </c>
      <c r="O8" s="57">
        <v>119.6</v>
      </c>
      <c r="P8" s="57">
        <v>5.4</v>
      </c>
    </row>
    <row r="9" spans="1:16" ht="13.5" customHeight="1" thickBot="1" x14ac:dyDescent="0.4">
      <c r="A9" s="6">
        <v>958</v>
      </c>
      <c r="B9" s="7">
        <v>4</v>
      </c>
      <c r="C9" s="52" t="s">
        <v>45</v>
      </c>
      <c r="D9" s="57">
        <v>200</v>
      </c>
      <c r="E9" s="57">
        <v>2.9</v>
      </c>
      <c r="F9" s="57">
        <v>3.48</v>
      </c>
      <c r="G9" s="57">
        <v>19.36</v>
      </c>
      <c r="H9" s="57">
        <v>120.64</v>
      </c>
      <c r="I9" s="57">
        <v>0.14000000000000001</v>
      </c>
      <c r="J9" s="57">
        <v>0.66</v>
      </c>
      <c r="K9" s="57">
        <v>0.01</v>
      </c>
      <c r="L9" s="57" t="s">
        <v>20</v>
      </c>
      <c r="M9" s="57">
        <v>116.2</v>
      </c>
      <c r="N9" s="57">
        <v>0.78</v>
      </c>
      <c r="O9" s="57">
        <v>45</v>
      </c>
      <c r="P9" s="57">
        <v>0.09</v>
      </c>
    </row>
    <row r="10" spans="1:16" ht="16" thickBot="1" x14ac:dyDescent="0.4">
      <c r="A10" s="6"/>
      <c r="B10" s="7">
        <v>5</v>
      </c>
      <c r="C10" s="8" t="s">
        <v>24</v>
      </c>
      <c r="D10" s="7">
        <v>100</v>
      </c>
      <c r="E10" s="7">
        <v>12.8</v>
      </c>
      <c r="F10" s="7">
        <v>13.1</v>
      </c>
      <c r="G10" s="7">
        <v>47.9</v>
      </c>
      <c r="H10" s="7">
        <v>253.9</v>
      </c>
      <c r="I10" s="7">
        <v>0.13</v>
      </c>
      <c r="J10" s="7">
        <v>1.76</v>
      </c>
      <c r="K10" s="26" t="s">
        <v>20</v>
      </c>
      <c r="L10" s="77">
        <v>0.42</v>
      </c>
      <c r="M10" s="7">
        <v>16.399999999999999</v>
      </c>
      <c r="N10" s="7">
        <v>0.03</v>
      </c>
      <c r="O10" s="7">
        <v>37.200000000000003</v>
      </c>
      <c r="P10" s="7">
        <v>2.8</v>
      </c>
    </row>
    <row r="11" spans="1:16" ht="16" thickBot="1" x14ac:dyDescent="0.4">
      <c r="A11" s="16"/>
      <c r="B11" s="17"/>
      <c r="C11" s="101" t="s">
        <v>35</v>
      </c>
      <c r="D11" s="41">
        <f>SUM(D6:D10)</f>
        <v>570</v>
      </c>
      <c r="E11" s="41">
        <f>SUM(E6:E10)</f>
        <v>34.799999999999997</v>
      </c>
      <c r="F11" s="41">
        <f t="shared" ref="F11:P11" si="0">SUM(F6:F10)</f>
        <v>50.28</v>
      </c>
      <c r="G11" s="41">
        <f t="shared" si="0"/>
        <v>97.919999999999987</v>
      </c>
      <c r="H11" s="41">
        <f t="shared" si="0"/>
        <v>824.04</v>
      </c>
      <c r="I11" s="41">
        <f t="shared" si="0"/>
        <v>0.36199999999999999</v>
      </c>
      <c r="J11" s="41">
        <f t="shared" si="0"/>
        <v>19.12</v>
      </c>
      <c r="K11" s="41">
        <f t="shared" si="0"/>
        <v>0.11</v>
      </c>
      <c r="L11" s="41">
        <f t="shared" si="0"/>
        <v>20.92</v>
      </c>
      <c r="M11" s="41">
        <f t="shared" si="0"/>
        <v>743.5</v>
      </c>
      <c r="N11" s="41">
        <f t="shared" si="0"/>
        <v>1.74</v>
      </c>
      <c r="O11" s="41">
        <f t="shared" si="0"/>
        <v>205.59999999999997</v>
      </c>
      <c r="P11" s="41">
        <f t="shared" si="0"/>
        <v>8.33</v>
      </c>
    </row>
    <row r="12" spans="1:16" ht="15.5" thickBot="1" x14ac:dyDescent="0.4">
      <c r="A12" s="18"/>
      <c r="B12" s="148" t="s">
        <v>25</v>
      </c>
      <c r="C12" s="149"/>
      <c r="D12" s="149"/>
      <c r="E12" s="149"/>
      <c r="F12" s="149"/>
      <c r="G12" s="149"/>
      <c r="H12" s="149"/>
      <c r="I12" s="149"/>
      <c r="J12" s="149"/>
      <c r="K12" s="149"/>
      <c r="L12" s="151"/>
      <c r="M12" s="149"/>
      <c r="N12" s="149"/>
      <c r="O12" s="149"/>
      <c r="P12" s="152"/>
    </row>
    <row r="13" spans="1:16" ht="24" customHeight="1" thickBot="1" x14ac:dyDescent="0.4">
      <c r="A13" s="6">
        <v>206</v>
      </c>
      <c r="B13" s="7">
        <v>1</v>
      </c>
      <c r="C13" s="55" t="s">
        <v>129</v>
      </c>
      <c r="D13" s="66">
        <v>300</v>
      </c>
      <c r="E13" s="66">
        <v>5.48</v>
      </c>
      <c r="F13" s="66">
        <v>9.1199999999999992</v>
      </c>
      <c r="G13" s="66">
        <v>40.6</v>
      </c>
      <c r="H13" s="66">
        <v>276</v>
      </c>
      <c r="I13" s="66">
        <v>0.23</v>
      </c>
      <c r="J13" s="66">
        <v>15.2</v>
      </c>
      <c r="K13" s="66">
        <v>0.02</v>
      </c>
      <c r="L13" s="66" t="s">
        <v>20</v>
      </c>
      <c r="M13" s="66">
        <v>43.84</v>
      </c>
      <c r="N13" s="66">
        <v>40.299999999999997</v>
      </c>
      <c r="O13" s="66">
        <v>109.42</v>
      </c>
      <c r="P13" s="66">
        <v>2.0299999999999998</v>
      </c>
    </row>
    <row r="14" spans="1:16" ht="18.75" customHeight="1" thickBot="1" x14ac:dyDescent="0.4">
      <c r="A14" s="6">
        <v>129</v>
      </c>
      <c r="B14" s="7">
        <v>2</v>
      </c>
      <c r="C14" s="52" t="s">
        <v>130</v>
      </c>
      <c r="D14" s="57" t="s">
        <v>69</v>
      </c>
      <c r="E14" s="57">
        <v>10.1</v>
      </c>
      <c r="F14" s="57">
        <v>10.5</v>
      </c>
      <c r="G14" s="57">
        <v>1.1200000000000001</v>
      </c>
      <c r="H14" s="57">
        <v>85.2</v>
      </c>
      <c r="I14" s="57">
        <v>1.2999999999999999E-2</v>
      </c>
      <c r="J14" s="57">
        <v>1E-3</v>
      </c>
      <c r="K14" s="57" t="s">
        <v>20</v>
      </c>
      <c r="L14" s="57" t="s">
        <v>20</v>
      </c>
      <c r="M14" s="57">
        <v>1.03</v>
      </c>
      <c r="N14" s="57">
        <v>0.02</v>
      </c>
      <c r="O14" s="57">
        <v>57</v>
      </c>
      <c r="P14" s="57">
        <v>0.54</v>
      </c>
    </row>
    <row r="15" spans="1:16" ht="18.75" customHeight="1" thickBot="1" x14ac:dyDescent="0.4">
      <c r="A15" s="6">
        <v>643</v>
      </c>
      <c r="B15" s="7">
        <v>3</v>
      </c>
      <c r="C15" s="52" t="s">
        <v>86</v>
      </c>
      <c r="D15" s="57" t="s">
        <v>54</v>
      </c>
      <c r="E15" s="57">
        <v>22.9</v>
      </c>
      <c r="F15" s="57">
        <v>23.1</v>
      </c>
      <c r="G15" s="57">
        <v>1.86</v>
      </c>
      <c r="H15" s="57">
        <v>303.7</v>
      </c>
      <c r="I15" s="57">
        <v>0.06</v>
      </c>
      <c r="J15" s="57" t="s">
        <v>20</v>
      </c>
      <c r="K15" s="57" t="s">
        <v>20</v>
      </c>
      <c r="L15" s="57">
        <v>0.8</v>
      </c>
      <c r="M15" s="57">
        <v>20.6</v>
      </c>
      <c r="N15" s="57">
        <v>20.2</v>
      </c>
      <c r="O15" s="57">
        <v>146.69999999999999</v>
      </c>
      <c r="P15" s="57">
        <v>22.8</v>
      </c>
    </row>
    <row r="16" spans="1:16" ht="18.75" customHeight="1" thickBot="1" x14ac:dyDescent="0.4">
      <c r="A16" s="6">
        <v>378</v>
      </c>
      <c r="B16" s="7">
        <v>4</v>
      </c>
      <c r="C16" s="52" t="s">
        <v>131</v>
      </c>
      <c r="D16" s="57">
        <v>150</v>
      </c>
      <c r="E16" s="57">
        <v>9.1</v>
      </c>
      <c r="F16" s="57">
        <v>8.82</v>
      </c>
      <c r="G16" s="57">
        <v>57.4</v>
      </c>
      <c r="H16" s="57">
        <v>259.5</v>
      </c>
      <c r="I16" s="57">
        <v>0.3</v>
      </c>
      <c r="J16" s="57" t="s">
        <v>20</v>
      </c>
      <c r="K16" s="57">
        <v>0.2</v>
      </c>
      <c r="L16" s="57">
        <v>7.4</v>
      </c>
      <c r="M16" s="57">
        <v>26.7</v>
      </c>
      <c r="N16" s="57">
        <v>152</v>
      </c>
      <c r="O16" s="57">
        <v>232</v>
      </c>
      <c r="P16" s="57">
        <v>10</v>
      </c>
    </row>
    <row r="17" spans="1:16" ht="14.25" customHeight="1" thickBot="1" x14ac:dyDescent="0.4">
      <c r="A17" s="6"/>
      <c r="B17" s="7">
        <v>5</v>
      </c>
      <c r="C17" s="52" t="s">
        <v>191</v>
      </c>
      <c r="D17" s="57">
        <v>200</v>
      </c>
      <c r="E17" s="57">
        <v>3</v>
      </c>
      <c r="F17" s="57">
        <v>0.2</v>
      </c>
      <c r="G17" s="57">
        <v>42</v>
      </c>
      <c r="H17" s="57">
        <v>181.8</v>
      </c>
      <c r="I17" s="57">
        <v>0.1</v>
      </c>
      <c r="J17" s="57">
        <v>20</v>
      </c>
      <c r="K17" s="57" t="s">
        <v>20</v>
      </c>
      <c r="L17" s="57" t="s">
        <v>20</v>
      </c>
      <c r="M17" s="57">
        <v>1.6</v>
      </c>
      <c r="N17" s="57">
        <v>1.2</v>
      </c>
      <c r="O17" s="57" t="s">
        <v>20</v>
      </c>
      <c r="P17" s="57" t="s">
        <v>20</v>
      </c>
    </row>
    <row r="18" spans="1:16" ht="21" customHeight="1" thickBot="1" x14ac:dyDescent="0.4">
      <c r="A18" s="6">
        <v>867</v>
      </c>
      <c r="B18" s="7">
        <v>6</v>
      </c>
      <c r="C18" s="52" t="s">
        <v>195</v>
      </c>
      <c r="D18" s="57">
        <v>200</v>
      </c>
      <c r="E18" s="57">
        <v>0.2</v>
      </c>
      <c r="F18" s="57">
        <v>0.19</v>
      </c>
      <c r="G18" s="57">
        <v>0.76</v>
      </c>
      <c r="H18" s="57">
        <v>126</v>
      </c>
      <c r="I18" s="57">
        <v>0.05</v>
      </c>
      <c r="J18" s="57">
        <v>0.4</v>
      </c>
      <c r="K18" s="57">
        <v>0</v>
      </c>
      <c r="L18" s="57">
        <v>0.1</v>
      </c>
      <c r="M18" s="57">
        <v>116</v>
      </c>
      <c r="N18" s="57">
        <v>0.7</v>
      </c>
      <c r="O18" s="57">
        <v>24</v>
      </c>
      <c r="P18" s="57">
        <v>8</v>
      </c>
    </row>
    <row r="19" spans="1:16" ht="17.25" customHeight="1" thickBot="1" x14ac:dyDescent="0.4">
      <c r="A19" s="6"/>
      <c r="B19" s="7">
        <v>7</v>
      </c>
      <c r="C19" s="59" t="s">
        <v>168</v>
      </c>
      <c r="D19" s="11">
        <v>75</v>
      </c>
      <c r="E19" s="11">
        <v>6.1</v>
      </c>
      <c r="F19" s="11">
        <v>1.1000000000000001</v>
      </c>
      <c r="G19" s="11">
        <v>45</v>
      </c>
      <c r="H19" s="11">
        <v>221</v>
      </c>
      <c r="I19" s="11">
        <v>0.2</v>
      </c>
      <c r="J19" s="11" t="s">
        <v>20</v>
      </c>
      <c r="K19" s="21" t="s">
        <v>20</v>
      </c>
      <c r="L19" s="110">
        <v>1</v>
      </c>
      <c r="M19" s="74">
        <v>23</v>
      </c>
      <c r="N19" s="11">
        <v>33</v>
      </c>
      <c r="O19" s="11">
        <v>84</v>
      </c>
      <c r="P19" s="11">
        <v>1.9</v>
      </c>
    </row>
    <row r="20" spans="1:16" ht="21.75" customHeight="1" thickBot="1" x14ac:dyDescent="0.4">
      <c r="A20" s="6"/>
      <c r="B20" s="7">
        <v>8</v>
      </c>
      <c r="C20" s="62" t="s">
        <v>169</v>
      </c>
      <c r="D20" s="121">
        <v>75</v>
      </c>
      <c r="E20" s="121">
        <v>3.3</v>
      </c>
      <c r="F20" s="121">
        <v>6.4</v>
      </c>
      <c r="G20" s="121">
        <v>21</v>
      </c>
      <c r="H20" s="121">
        <v>102</v>
      </c>
      <c r="I20" s="121">
        <v>0.1</v>
      </c>
      <c r="J20" s="121">
        <v>0</v>
      </c>
      <c r="K20" s="122">
        <v>0</v>
      </c>
      <c r="L20" s="123">
        <v>1</v>
      </c>
      <c r="M20" s="124">
        <v>9</v>
      </c>
      <c r="N20" s="121">
        <v>8</v>
      </c>
      <c r="O20" s="121">
        <v>43</v>
      </c>
      <c r="P20" s="121">
        <v>0</v>
      </c>
    </row>
    <row r="21" spans="1:16" ht="21" customHeight="1" thickBot="1" x14ac:dyDescent="0.4">
      <c r="A21" s="16"/>
      <c r="B21" s="17"/>
      <c r="C21" s="101" t="s">
        <v>35</v>
      </c>
      <c r="D21" s="41">
        <f>SUM(D13:D20)+100+125</f>
        <v>1225</v>
      </c>
      <c r="E21" s="41">
        <f t="shared" ref="E21:P21" si="1">SUM(E13:E20)</f>
        <v>60.18</v>
      </c>
      <c r="F21" s="41">
        <f t="shared" si="1"/>
        <v>59.43</v>
      </c>
      <c r="G21" s="41">
        <f t="shared" si="1"/>
        <v>209.73999999999998</v>
      </c>
      <c r="H21" s="41">
        <f t="shared" si="1"/>
        <v>1555.2</v>
      </c>
      <c r="I21" s="41">
        <f t="shared" si="1"/>
        <v>1.0530000000000002</v>
      </c>
      <c r="J21" s="41">
        <f t="shared" si="1"/>
        <v>35.600999999999999</v>
      </c>
      <c r="K21" s="41">
        <f t="shared" si="1"/>
        <v>0.22</v>
      </c>
      <c r="L21" s="41">
        <f t="shared" si="1"/>
        <v>10.3</v>
      </c>
      <c r="M21" s="41">
        <f t="shared" si="1"/>
        <v>241.76999999999998</v>
      </c>
      <c r="N21" s="41">
        <f t="shared" si="1"/>
        <v>255.41999999999996</v>
      </c>
      <c r="O21" s="41">
        <f t="shared" si="1"/>
        <v>696.12</v>
      </c>
      <c r="P21" s="41">
        <f t="shared" si="1"/>
        <v>45.27</v>
      </c>
    </row>
    <row r="22" spans="1:16" ht="15.5" thickBot="1" x14ac:dyDescent="0.4">
      <c r="A22" s="19"/>
      <c r="B22" s="148" t="s">
        <v>31</v>
      </c>
      <c r="C22" s="149"/>
      <c r="D22" s="149"/>
      <c r="E22" s="149"/>
      <c r="F22" s="149"/>
      <c r="G22" s="149"/>
      <c r="H22" s="149"/>
      <c r="I22" s="149"/>
      <c r="J22" s="158"/>
      <c r="K22" s="158"/>
      <c r="L22" s="149"/>
      <c r="M22" s="149"/>
      <c r="N22" s="149"/>
      <c r="O22" s="158"/>
      <c r="P22" s="159"/>
    </row>
    <row r="23" spans="1:16" ht="16" thickBot="1" x14ac:dyDescent="0.4">
      <c r="A23" s="6">
        <v>463</v>
      </c>
      <c r="B23" s="7">
        <v>1</v>
      </c>
      <c r="C23" s="82" t="s">
        <v>132</v>
      </c>
      <c r="D23" s="66" t="s">
        <v>34</v>
      </c>
      <c r="E23" s="66">
        <v>11.2</v>
      </c>
      <c r="F23" s="66">
        <v>11.4</v>
      </c>
      <c r="G23" s="66">
        <v>32.299999999999997</v>
      </c>
      <c r="H23" s="66">
        <v>202</v>
      </c>
      <c r="I23" s="66">
        <v>7.0000000000000007E-2</v>
      </c>
      <c r="J23" s="66">
        <v>2.9</v>
      </c>
      <c r="K23" s="66" t="s">
        <v>20</v>
      </c>
      <c r="L23" s="66">
        <v>0.71</v>
      </c>
      <c r="M23" s="66">
        <v>82.1</v>
      </c>
      <c r="N23" s="66">
        <v>1.91</v>
      </c>
      <c r="O23" s="66">
        <v>80.3</v>
      </c>
      <c r="P23" s="66">
        <v>21.08</v>
      </c>
    </row>
    <row r="24" spans="1:16" ht="16" thickBot="1" x14ac:dyDescent="0.4">
      <c r="A24" s="6"/>
      <c r="B24" s="7">
        <v>2</v>
      </c>
      <c r="C24" s="8" t="s">
        <v>175</v>
      </c>
      <c r="D24" s="34">
        <v>200</v>
      </c>
      <c r="E24" s="34" t="s">
        <v>20</v>
      </c>
      <c r="F24" s="34">
        <v>6.7</v>
      </c>
      <c r="G24" s="34">
        <v>14.8</v>
      </c>
      <c r="H24" s="34">
        <v>125.6</v>
      </c>
      <c r="I24" s="35">
        <v>0.3</v>
      </c>
      <c r="J24" s="97">
        <v>4.3</v>
      </c>
      <c r="K24" s="97">
        <v>1.4</v>
      </c>
      <c r="L24" s="34" t="s">
        <v>20</v>
      </c>
      <c r="M24" s="34">
        <v>23.8</v>
      </c>
      <c r="N24" s="35">
        <v>28</v>
      </c>
      <c r="O24" s="98">
        <v>190</v>
      </c>
      <c r="P24" s="97" t="s">
        <v>20</v>
      </c>
    </row>
    <row r="25" spans="1:16" ht="16" thickBot="1" x14ac:dyDescent="0.4">
      <c r="A25" s="16"/>
      <c r="B25" s="17"/>
      <c r="C25" s="101" t="s">
        <v>35</v>
      </c>
      <c r="D25" s="99">
        <f>D24+230</f>
        <v>430</v>
      </c>
      <c r="E25" s="99">
        <f t="shared" ref="E25:P25" si="2">SUM(E23:E24)</f>
        <v>11.2</v>
      </c>
      <c r="F25" s="99">
        <f t="shared" si="2"/>
        <v>18.100000000000001</v>
      </c>
      <c r="G25" s="99">
        <f t="shared" si="2"/>
        <v>47.099999999999994</v>
      </c>
      <c r="H25" s="99">
        <f t="shared" si="2"/>
        <v>327.60000000000002</v>
      </c>
      <c r="I25" s="99">
        <f t="shared" si="2"/>
        <v>0.37</v>
      </c>
      <c r="J25" s="99">
        <f t="shared" si="2"/>
        <v>7.1999999999999993</v>
      </c>
      <c r="K25" s="99">
        <f t="shared" si="2"/>
        <v>1.4</v>
      </c>
      <c r="L25" s="99">
        <f t="shared" si="2"/>
        <v>0.71</v>
      </c>
      <c r="M25" s="99">
        <f t="shared" si="2"/>
        <v>105.89999999999999</v>
      </c>
      <c r="N25" s="99">
        <f t="shared" si="2"/>
        <v>29.91</v>
      </c>
      <c r="O25" s="99">
        <f t="shared" si="2"/>
        <v>270.3</v>
      </c>
      <c r="P25" s="99">
        <f t="shared" si="2"/>
        <v>21.08</v>
      </c>
    </row>
    <row r="26" spans="1:16" ht="15.5" thickBot="1" x14ac:dyDescent="0.4">
      <c r="A26" s="18"/>
      <c r="B26" s="148" t="s">
        <v>36</v>
      </c>
      <c r="C26" s="149"/>
      <c r="D26" s="149"/>
      <c r="E26" s="149"/>
      <c r="F26" s="149"/>
      <c r="G26" s="149"/>
      <c r="H26" s="149"/>
      <c r="I26" s="150"/>
      <c r="J26" s="151"/>
      <c r="K26" s="151"/>
      <c r="L26" s="149"/>
      <c r="M26" s="149"/>
      <c r="N26" s="150"/>
      <c r="O26" s="151"/>
      <c r="P26" s="152"/>
    </row>
    <row r="27" spans="1:16" ht="16" thickBot="1" x14ac:dyDescent="0.4">
      <c r="A27" s="6">
        <v>750</v>
      </c>
      <c r="B27" s="7">
        <v>1</v>
      </c>
      <c r="C27" s="55" t="s">
        <v>133</v>
      </c>
      <c r="D27" s="56">
        <v>50</v>
      </c>
      <c r="E27" s="66">
        <v>0.8</v>
      </c>
      <c r="F27" s="66">
        <v>0.1</v>
      </c>
      <c r="G27" s="66">
        <v>1.6</v>
      </c>
      <c r="H27" s="66">
        <v>26</v>
      </c>
      <c r="I27" s="66" t="s">
        <v>20</v>
      </c>
      <c r="J27" s="66">
        <v>3</v>
      </c>
      <c r="K27" s="66" t="s">
        <v>20</v>
      </c>
      <c r="L27" s="66" t="s">
        <v>20</v>
      </c>
      <c r="M27" s="66">
        <v>51</v>
      </c>
      <c r="N27" s="66">
        <v>0.7</v>
      </c>
      <c r="O27" s="66" t="s">
        <v>20</v>
      </c>
      <c r="P27" s="66">
        <v>38</v>
      </c>
    </row>
    <row r="28" spans="1:16" ht="31.5" thickBot="1" x14ac:dyDescent="0.4">
      <c r="A28" s="6">
        <v>486</v>
      </c>
      <c r="B28" s="7">
        <v>2</v>
      </c>
      <c r="C28" s="52" t="s">
        <v>134</v>
      </c>
      <c r="D28" s="57" t="s">
        <v>90</v>
      </c>
      <c r="E28" s="57">
        <v>0.75</v>
      </c>
      <c r="F28" s="57">
        <v>6.75</v>
      </c>
      <c r="G28" s="57">
        <v>6.45</v>
      </c>
      <c r="H28" s="57">
        <v>90</v>
      </c>
      <c r="I28" s="57">
        <v>0.2</v>
      </c>
      <c r="J28" s="57">
        <v>16.3</v>
      </c>
      <c r="K28" s="57">
        <v>0.1</v>
      </c>
      <c r="L28" s="57" t="s">
        <v>20</v>
      </c>
      <c r="M28" s="57">
        <v>73.2</v>
      </c>
      <c r="N28" s="57">
        <v>1.3</v>
      </c>
      <c r="O28" s="57" t="s">
        <v>20</v>
      </c>
      <c r="P28" s="57">
        <v>1.9</v>
      </c>
    </row>
    <row r="29" spans="1:16" ht="16" thickBot="1" x14ac:dyDescent="0.4">
      <c r="A29" s="6">
        <v>378</v>
      </c>
      <c r="B29" s="7">
        <v>3</v>
      </c>
      <c r="C29" s="52" t="s">
        <v>79</v>
      </c>
      <c r="D29" s="57">
        <v>150</v>
      </c>
      <c r="E29" s="57">
        <v>6.8</v>
      </c>
      <c r="F29" s="57">
        <v>8.1999999999999993</v>
      </c>
      <c r="G29" s="57">
        <v>29.8</v>
      </c>
      <c r="H29" s="57">
        <v>248.8</v>
      </c>
      <c r="I29" s="57">
        <v>0.08</v>
      </c>
      <c r="J29" s="57">
        <v>44</v>
      </c>
      <c r="K29" s="57" t="s">
        <v>20</v>
      </c>
      <c r="L29" s="57">
        <v>10.5</v>
      </c>
      <c r="M29" s="57">
        <v>442</v>
      </c>
      <c r="N29" s="57">
        <v>2.2000000000000002</v>
      </c>
      <c r="O29" s="57">
        <v>134</v>
      </c>
      <c r="P29" s="57">
        <v>1</v>
      </c>
    </row>
    <row r="30" spans="1:16" ht="16" thickBot="1" x14ac:dyDescent="0.4">
      <c r="A30" s="6">
        <v>944</v>
      </c>
      <c r="B30" s="7">
        <v>4</v>
      </c>
      <c r="C30" s="52" t="s">
        <v>113</v>
      </c>
      <c r="D30" s="57">
        <v>200</v>
      </c>
      <c r="E30" s="57">
        <v>3</v>
      </c>
      <c r="F30" s="57">
        <v>0.2</v>
      </c>
      <c r="G30" s="57">
        <v>11</v>
      </c>
      <c r="H30" s="57">
        <v>139.5</v>
      </c>
      <c r="I30" s="57">
        <v>0.02</v>
      </c>
      <c r="J30" s="57">
        <v>0</v>
      </c>
      <c r="K30" s="57">
        <v>0</v>
      </c>
      <c r="L30" s="57">
        <v>0</v>
      </c>
      <c r="M30" s="57">
        <v>12</v>
      </c>
      <c r="N30" s="57">
        <v>8</v>
      </c>
      <c r="O30" s="57">
        <v>5.07</v>
      </c>
      <c r="P30" s="57">
        <v>0.8</v>
      </c>
    </row>
    <row r="31" spans="1:16" ht="16" thickBot="1" x14ac:dyDescent="0.4">
      <c r="A31" s="6"/>
      <c r="B31" s="7">
        <v>5</v>
      </c>
      <c r="C31" s="128" t="s">
        <v>176</v>
      </c>
      <c r="D31" s="57">
        <v>40</v>
      </c>
      <c r="E31" s="57">
        <v>1.7</v>
      </c>
      <c r="F31" s="57">
        <v>0.14000000000000001</v>
      </c>
      <c r="G31" s="57">
        <v>5</v>
      </c>
      <c r="H31" s="57">
        <v>27.6</v>
      </c>
      <c r="I31" s="129">
        <v>0.12</v>
      </c>
      <c r="J31" s="130">
        <v>4</v>
      </c>
      <c r="K31" s="130">
        <v>0</v>
      </c>
      <c r="L31" s="57">
        <v>0</v>
      </c>
      <c r="M31" s="57">
        <v>0</v>
      </c>
      <c r="N31" s="129">
        <v>0.28000000000000003</v>
      </c>
      <c r="O31" s="130">
        <v>24.8</v>
      </c>
      <c r="P31" s="57">
        <v>8.4</v>
      </c>
    </row>
    <row r="32" spans="1:16" ht="16" thickBot="1" x14ac:dyDescent="0.4">
      <c r="A32" s="6"/>
      <c r="B32" s="7">
        <v>6</v>
      </c>
      <c r="C32" s="59" t="s">
        <v>168</v>
      </c>
      <c r="D32" s="11">
        <v>75</v>
      </c>
      <c r="E32" s="11">
        <v>6.1</v>
      </c>
      <c r="F32" s="11">
        <v>1.1000000000000001</v>
      </c>
      <c r="G32" s="11">
        <v>45</v>
      </c>
      <c r="H32" s="11">
        <v>221</v>
      </c>
      <c r="I32" s="21">
        <v>0.2</v>
      </c>
      <c r="J32" s="25" t="s">
        <v>20</v>
      </c>
      <c r="K32" s="25" t="s">
        <v>20</v>
      </c>
      <c r="L32" s="74">
        <v>1</v>
      </c>
      <c r="M32" s="74">
        <v>23</v>
      </c>
      <c r="N32" s="21">
        <v>33</v>
      </c>
      <c r="O32" s="25">
        <v>84</v>
      </c>
      <c r="P32" s="14"/>
    </row>
    <row r="33" spans="1:16" ht="16" thickBot="1" x14ac:dyDescent="0.4">
      <c r="A33" s="6"/>
      <c r="B33" s="7">
        <v>7</v>
      </c>
      <c r="C33" s="62" t="s">
        <v>169</v>
      </c>
      <c r="D33" s="11">
        <v>75</v>
      </c>
      <c r="E33" s="11">
        <v>3.3</v>
      </c>
      <c r="F33" s="11">
        <v>0.4</v>
      </c>
      <c r="G33" s="11">
        <v>21</v>
      </c>
      <c r="H33" s="11">
        <v>102</v>
      </c>
      <c r="I33" s="21">
        <v>0.1</v>
      </c>
      <c r="J33" s="25"/>
      <c r="K33" s="25"/>
      <c r="L33" s="74">
        <v>1</v>
      </c>
      <c r="M33" s="15">
        <v>9</v>
      </c>
      <c r="N33" s="21">
        <v>8</v>
      </c>
      <c r="O33" s="25">
        <v>43</v>
      </c>
      <c r="P33" s="14">
        <v>1.9</v>
      </c>
    </row>
    <row r="34" spans="1:16" ht="16" thickBot="1" x14ac:dyDescent="0.4">
      <c r="A34" s="16"/>
      <c r="B34" s="17"/>
      <c r="C34" s="101" t="s">
        <v>35</v>
      </c>
      <c r="D34" s="28">
        <f>D27+D29+D32+D33+150+210</f>
        <v>710</v>
      </c>
      <c r="E34" s="28">
        <f>SUM(E27:E32)</f>
        <v>19.149999999999999</v>
      </c>
      <c r="F34" s="28">
        <f t="shared" ref="F34:P34" si="3">SUM(F27:F33)</f>
        <v>16.889999999999997</v>
      </c>
      <c r="G34" s="28">
        <f t="shared" si="3"/>
        <v>119.85</v>
      </c>
      <c r="H34" s="28">
        <f t="shared" si="3"/>
        <v>854.9</v>
      </c>
      <c r="I34" s="28">
        <f t="shared" si="3"/>
        <v>0.72000000000000008</v>
      </c>
      <c r="J34" s="28">
        <f t="shared" si="3"/>
        <v>67.3</v>
      </c>
      <c r="K34" s="28">
        <f t="shared" si="3"/>
        <v>0.1</v>
      </c>
      <c r="L34" s="28">
        <f t="shared" si="3"/>
        <v>12.5</v>
      </c>
      <c r="M34" s="28">
        <f t="shared" si="3"/>
        <v>610.20000000000005</v>
      </c>
      <c r="N34" s="28">
        <f t="shared" si="3"/>
        <v>53.48</v>
      </c>
      <c r="O34" s="28">
        <f t="shared" si="3"/>
        <v>290.87</v>
      </c>
      <c r="P34" s="28">
        <f t="shared" si="3"/>
        <v>51.999999999999993</v>
      </c>
    </row>
    <row r="35" spans="1:16" ht="15" thickBot="1" x14ac:dyDescent="0.4">
      <c r="A35" s="153" t="s">
        <v>39</v>
      </c>
      <c r="B35" s="154"/>
      <c r="C35" s="154"/>
      <c r="D35" s="154"/>
      <c r="E35" s="154"/>
      <c r="F35" s="154"/>
      <c r="G35" s="154"/>
      <c r="H35" s="154"/>
      <c r="I35" s="154"/>
      <c r="J35" s="155"/>
      <c r="K35" s="155"/>
      <c r="L35" s="154"/>
      <c r="M35" s="154"/>
      <c r="N35" s="154"/>
      <c r="O35" s="156"/>
      <c r="P35" s="157"/>
    </row>
    <row r="36" spans="1:16" ht="16" thickBot="1" x14ac:dyDescent="0.4">
      <c r="A36" s="6"/>
      <c r="B36" s="7">
        <v>1</v>
      </c>
      <c r="C36" s="55" t="s">
        <v>67</v>
      </c>
      <c r="D36" s="66">
        <v>200</v>
      </c>
      <c r="E36" s="66">
        <v>5.6</v>
      </c>
      <c r="F36" s="66">
        <v>6.4</v>
      </c>
      <c r="G36" s="66">
        <v>5.4</v>
      </c>
      <c r="H36" s="66">
        <v>117.6</v>
      </c>
      <c r="I36" s="66">
        <v>0.3</v>
      </c>
      <c r="J36" s="66">
        <v>46</v>
      </c>
      <c r="K36" s="66">
        <v>0.1</v>
      </c>
      <c r="L36" s="66" t="s">
        <v>20</v>
      </c>
      <c r="M36" s="66">
        <v>240</v>
      </c>
      <c r="N36" s="66">
        <v>0.12</v>
      </c>
      <c r="O36" s="66" t="s">
        <v>20</v>
      </c>
      <c r="P36" s="66">
        <v>0</v>
      </c>
    </row>
    <row r="37" spans="1:16" ht="16" thickBot="1" x14ac:dyDescent="0.4">
      <c r="A37" s="6">
        <v>1055</v>
      </c>
      <c r="B37" s="31">
        <v>2</v>
      </c>
      <c r="C37" s="55" t="s">
        <v>58</v>
      </c>
      <c r="D37" s="56">
        <v>50</v>
      </c>
      <c r="E37" s="56">
        <v>8.3000000000000007</v>
      </c>
      <c r="F37" s="56">
        <v>1.3</v>
      </c>
      <c r="G37" s="56">
        <v>48.1</v>
      </c>
      <c r="H37" s="56">
        <v>227</v>
      </c>
      <c r="I37" s="56">
        <v>0.1</v>
      </c>
      <c r="J37" s="56" t="s">
        <v>20</v>
      </c>
      <c r="K37" s="56" t="s">
        <v>20</v>
      </c>
      <c r="L37" s="56" t="s">
        <v>20</v>
      </c>
      <c r="M37" s="56">
        <v>39.6</v>
      </c>
      <c r="N37" s="56">
        <v>5.04</v>
      </c>
      <c r="O37" s="56">
        <v>4.08</v>
      </c>
      <c r="P37" s="56">
        <v>74.400000000000006</v>
      </c>
    </row>
    <row r="38" spans="1:16" s="30" customFormat="1" ht="16" thickBot="1" x14ac:dyDescent="0.4">
      <c r="A38" s="16"/>
      <c r="B38" s="17"/>
      <c r="C38" s="101" t="s">
        <v>35</v>
      </c>
      <c r="D38" s="28">
        <f>SUM(D36:D37)</f>
        <v>250</v>
      </c>
      <c r="E38" s="28">
        <f t="shared" ref="E38:P38" si="4">SUM(E36:E37)</f>
        <v>13.9</v>
      </c>
      <c r="F38" s="28">
        <f t="shared" si="4"/>
        <v>7.7</v>
      </c>
      <c r="G38" s="28">
        <f t="shared" si="4"/>
        <v>53.5</v>
      </c>
      <c r="H38" s="28">
        <f t="shared" si="4"/>
        <v>344.6</v>
      </c>
      <c r="I38" s="28">
        <f t="shared" si="4"/>
        <v>0.4</v>
      </c>
      <c r="J38" s="28">
        <f t="shared" si="4"/>
        <v>46</v>
      </c>
      <c r="K38" s="28">
        <f t="shared" si="4"/>
        <v>0.1</v>
      </c>
      <c r="L38" s="28">
        <f t="shared" si="4"/>
        <v>0</v>
      </c>
      <c r="M38" s="28">
        <f t="shared" si="4"/>
        <v>279.60000000000002</v>
      </c>
      <c r="N38" s="28">
        <f t="shared" si="4"/>
        <v>5.16</v>
      </c>
      <c r="O38" s="28">
        <f t="shared" si="4"/>
        <v>4.08</v>
      </c>
      <c r="P38" s="28">
        <f t="shared" si="4"/>
        <v>74.400000000000006</v>
      </c>
    </row>
    <row r="39" spans="1:16" ht="16" thickBot="1" x14ac:dyDescent="0.4">
      <c r="A39" s="6"/>
      <c r="B39" s="7"/>
      <c r="C39" s="42" t="s">
        <v>41</v>
      </c>
      <c r="D39" s="43">
        <f t="shared" ref="D39:P39" si="5">D11+D21+D25+D34+D38</f>
        <v>3185</v>
      </c>
      <c r="E39" s="43">
        <f t="shared" si="5"/>
        <v>139.22999999999999</v>
      </c>
      <c r="F39" s="43">
        <f t="shared" si="5"/>
        <v>152.39999999999998</v>
      </c>
      <c r="G39" s="43">
        <f t="shared" si="5"/>
        <v>528.11</v>
      </c>
      <c r="H39" s="43">
        <f t="shared" si="5"/>
        <v>3906.3399999999997</v>
      </c>
      <c r="I39" s="43">
        <f t="shared" si="5"/>
        <v>2.9050000000000002</v>
      </c>
      <c r="J39" s="43">
        <f t="shared" si="5"/>
        <v>175.221</v>
      </c>
      <c r="K39" s="43">
        <f t="shared" si="5"/>
        <v>1.9300000000000002</v>
      </c>
      <c r="L39" s="43">
        <f t="shared" si="5"/>
        <v>44.430000000000007</v>
      </c>
      <c r="M39" s="43">
        <f t="shared" si="5"/>
        <v>1980.9700000000003</v>
      </c>
      <c r="N39" s="43">
        <f t="shared" si="5"/>
        <v>345.71000000000004</v>
      </c>
      <c r="O39" s="43">
        <f t="shared" si="5"/>
        <v>1466.9699999999998</v>
      </c>
      <c r="P39" s="43">
        <f t="shared" si="5"/>
        <v>201.08</v>
      </c>
    </row>
    <row r="40" spans="1:16" x14ac:dyDescent="0.35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1:16" ht="15.5" x14ac:dyDescent="0.35">
      <c r="A41" s="10"/>
    </row>
    <row r="42" spans="1:16" ht="15.5" x14ac:dyDescent="0.35">
      <c r="A42" s="10"/>
    </row>
  </sheetData>
  <mergeCells count="8">
    <mergeCell ref="B26:P26"/>
    <mergeCell ref="A35:P35"/>
    <mergeCell ref="E3:G3"/>
    <mergeCell ref="I3:L3"/>
    <mergeCell ref="M3:P3"/>
    <mergeCell ref="B5:P5"/>
    <mergeCell ref="B12:P12"/>
    <mergeCell ref="B22:P22"/>
  </mergeCells>
  <pageMargins left="0.70866141732283472" right="0.70866141732283472" top="0.78740157480314965" bottom="0.39370078740157483" header="0.31496062992125984" footer="0.31496062992125984"/>
  <pageSetup paperSize="9" scale="72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2"/>
  <sheetViews>
    <sheetView topLeftCell="A19" workbookViewId="0">
      <selection sqref="A1:XFD5"/>
    </sheetView>
  </sheetViews>
  <sheetFormatPr defaultRowHeight="14.5" x14ac:dyDescent="0.35"/>
  <cols>
    <col min="1" max="1" width="11" customWidth="1"/>
    <col min="2" max="2" width="5.26953125" customWidth="1"/>
    <col min="3" max="3" width="26" customWidth="1"/>
    <col min="5" max="5" width="8.453125" customWidth="1"/>
    <col min="8" max="8" width="10.81640625" customWidth="1"/>
    <col min="10" max="10" width="8.1796875" customWidth="1"/>
    <col min="11" max="11" width="7.81640625" customWidth="1"/>
    <col min="12" max="12" width="5.54296875" customWidth="1"/>
    <col min="13" max="13" width="9.54296875" bestFit="1" customWidth="1"/>
  </cols>
  <sheetData>
    <row r="1" spans="1:16" ht="15" x14ac:dyDescent="0.35">
      <c r="G1" s="137" t="s">
        <v>148</v>
      </c>
      <c r="N1" s="136"/>
    </row>
    <row r="2" spans="1:16" ht="15" thickBot="1" x14ac:dyDescent="0.4"/>
    <row r="3" spans="1:16" ht="45.5" thickBot="1" x14ac:dyDescent="0.4">
      <c r="A3" s="1" t="s">
        <v>0</v>
      </c>
      <c r="B3" s="111" t="s">
        <v>1</v>
      </c>
      <c r="C3" s="111" t="s">
        <v>2</v>
      </c>
      <c r="D3" s="3" t="s">
        <v>3</v>
      </c>
      <c r="E3" s="160" t="s">
        <v>4</v>
      </c>
      <c r="F3" s="161"/>
      <c r="G3" s="162"/>
      <c r="H3" s="111" t="s">
        <v>5</v>
      </c>
      <c r="I3" s="160" t="s">
        <v>6</v>
      </c>
      <c r="J3" s="161"/>
      <c r="K3" s="161"/>
      <c r="L3" s="163"/>
      <c r="M3" s="161"/>
      <c r="N3" s="161"/>
      <c r="O3" s="161"/>
      <c r="P3" s="162"/>
    </row>
    <row r="4" spans="1:16" ht="15.5" thickBot="1" x14ac:dyDescent="0.4">
      <c r="A4" s="4"/>
      <c r="B4" s="5"/>
      <c r="C4" s="5"/>
      <c r="D4" s="5"/>
      <c r="E4" s="5" t="s">
        <v>7</v>
      </c>
      <c r="F4" s="5" t="s">
        <v>8</v>
      </c>
      <c r="G4" s="5" t="s">
        <v>9</v>
      </c>
      <c r="H4" s="5"/>
      <c r="I4" s="5" t="s">
        <v>10</v>
      </c>
      <c r="J4" s="5" t="s">
        <v>11</v>
      </c>
      <c r="K4" s="20" t="s">
        <v>12</v>
      </c>
      <c r="L4" s="36" t="s">
        <v>13</v>
      </c>
      <c r="M4" s="5" t="s">
        <v>14</v>
      </c>
      <c r="N4" s="5" t="s">
        <v>15</v>
      </c>
      <c r="O4" s="5" t="s">
        <v>16</v>
      </c>
      <c r="P4" s="5" t="s">
        <v>17</v>
      </c>
    </row>
    <row r="5" spans="1:16" ht="16.5" customHeight="1" thickBot="1" x14ac:dyDescent="0.4">
      <c r="A5" s="18"/>
      <c r="B5" s="148" t="s">
        <v>18</v>
      </c>
      <c r="C5" s="149"/>
      <c r="D5" s="149"/>
      <c r="E5" s="149"/>
      <c r="F5" s="149"/>
      <c r="G5" s="149"/>
      <c r="H5" s="149"/>
      <c r="I5" s="149"/>
      <c r="J5" s="149"/>
      <c r="K5" s="149"/>
      <c r="L5" s="151"/>
      <c r="M5" s="149"/>
      <c r="N5" s="149"/>
      <c r="O5" s="149"/>
      <c r="P5" s="152"/>
    </row>
    <row r="6" spans="1:16" ht="20.25" customHeight="1" thickBot="1" x14ac:dyDescent="0.4">
      <c r="A6" s="6">
        <v>41</v>
      </c>
      <c r="B6" s="7">
        <v>1</v>
      </c>
      <c r="C6" s="8" t="s">
        <v>19</v>
      </c>
      <c r="D6" s="7">
        <v>20</v>
      </c>
      <c r="E6" s="7">
        <v>0.1</v>
      </c>
      <c r="F6" s="7">
        <v>14.5</v>
      </c>
      <c r="G6" s="7">
        <v>0.16</v>
      </c>
      <c r="H6" s="7">
        <v>150</v>
      </c>
      <c r="I6" s="7" t="s">
        <v>20</v>
      </c>
      <c r="J6" s="7" t="s">
        <v>20</v>
      </c>
      <c r="K6" s="26">
        <v>0.1</v>
      </c>
      <c r="L6" s="27" t="s">
        <v>20</v>
      </c>
      <c r="M6" s="7">
        <v>2.4</v>
      </c>
      <c r="N6" s="7">
        <v>0.08</v>
      </c>
      <c r="O6" s="7">
        <v>3.8</v>
      </c>
      <c r="P6" s="7">
        <v>0.04</v>
      </c>
    </row>
    <row r="7" spans="1:16" ht="17.25" customHeight="1" thickBot="1" x14ac:dyDescent="0.4">
      <c r="A7" s="6">
        <v>42</v>
      </c>
      <c r="B7" s="7">
        <v>2</v>
      </c>
      <c r="C7" s="8" t="s">
        <v>21</v>
      </c>
      <c r="D7" s="7">
        <v>30</v>
      </c>
      <c r="E7" s="7">
        <v>7.11</v>
      </c>
      <c r="F7" s="7">
        <v>9.15</v>
      </c>
      <c r="G7" s="7" t="s">
        <v>20</v>
      </c>
      <c r="H7" s="7">
        <v>113.1</v>
      </c>
      <c r="I7" s="7" t="s">
        <v>20</v>
      </c>
      <c r="J7" s="7">
        <v>0.72</v>
      </c>
      <c r="K7" s="26" t="s">
        <v>20</v>
      </c>
      <c r="L7" s="27" t="s">
        <v>20</v>
      </c>
      <c r="M7" s="7">
        <v>273</v>
      </c>
      <c r="N7" s="7" t="s">
        <v>20</v>
      </c>
      <c r="O7" s="7" t="s">
        <v>20</v>
      </c>
      <c r="P7" s="7" t="s">
        <v>20</v>
      </c>
    </row>
    <row r="8" spans="1:16" ht="22.5" customHeight="1" thickBot="1" x14ac:dyDescent="0.4">
      <c r="A8" s="6">
        <v>390</v>
      </c>
      <c r="B8" s="7">
        <v>3</v>
      </c>
      <c r="C8" s="8" t="s">
        <v>22</v>
      </c>
      <c r="D8" s="7">
        <v>200</v>
      </c>
      <c r="E8" s="7">
        <v>4.5199999999999996</v>
      </c>
      <c r="F8" s="7">
        <v>4.07</v>
      </c>
      <c r="G8" s="7">
        <v>35.46</v>
      </c>
      <c r="H8" s="7">
        <v>197</v>
      </c>
      <c r="I8" s="7">
        <v>0.04</v>
      </c>
      <c r="J8" s="7" t="s">
        <v>20</v>
      </c>
      <c r="K8" s="26">
        <v>20</v>
      </c>
      <c r="L8" s="27" t="s">
        <v>20</v>
      </c>
      <c r="M8" s="7">
        <v>10.7</v>
      </c>
      <c r="N8" s="7">
        <v>0.47</v>
      </c>
      <c r="O8" s="7">
        <v>38.6</v>
      </c>
      <c r="P8" s="7">
        <v>7.9</v>
      </c>
    </row>
    <row r="9" spans="1:16" ht="13.5" customHeight="1" thickBot="1" x14ac:dyDescent="0.4">
      <c r="A9" s="6">
        <v>959</v>
      </c>
      <c r="B9" s="7">
        <v>4</v>
      </c>
      <c r="C9" s="8" t="s">
        <v>23</v>
      </c>
      <c r="D9" s="7">
        <v>200</v>
      </c>
      <c r="E9" s="7">
        <v>4</v>
      </c>
      <c r="F9" s="7">
        <v>4</v>
      </c>
      <c r="G9" s="7">
        <v>16</v>
      </c>
      <c r="H9" s="7">
        <v>116</v>
      </c>
      <c r="I9" s="7">
        <v>0.04</v>
      </c>
      <c r="J9" s="7">
        <v>1</v>
      </c>
      <c r="K9" s="26">
        <v>0.01</v>
      </c>
      <c r="L9" s="27" t="s">
        <v>20</v>
      </c>
      <c r="M9" s="7">
        <v>121</v>
      </c>
      <c r="N9" s="7">
        <v>14</v>
      </c>
      <c r="O9" s="7">
        <v>90</v>
      </c>
      <c r="P9" s="7">
        <v>1</v>
      </c>
    </row>
    <row r="10" spans="1:16" ht="16" thickBot="1" x14ac:dyDescent="0.4">
      <c r="A10" s="6"/>
      <c r="B10" s="7">
        <v>5</v>
      </c>
      <c r="C10" s="8" t="s">
        <v>24</v>
      </c>
      <c r="D10" s="7">
        <v>100</v>
      </c>
      <c r="E10" s="7">
        <v>12.8</v>
      </c>
      <c r="F10" s="7">
        <v>13.1</v>
      </c>
      <c r="G10" s="7">
        <v>47.9</v>
      </c>
      <c r="H10" s="7">
        <v>253.9</v>
      </c>
      <c r="I10" s="7">
        <v>0.13</v>
      </c>
      <c r="J10" s="7">
        <v>1.76</v>
      </c>
      <c r="K10" s="26" t="s">
        <v>20</v>
      </c>
      <c r="L10" s="27">
        <v>0.42</v>
      </c>
      <c r="M10" s="7">
        <v>16.399999999999999</v>
      </c>
      <c r="N10" s="7">
        <v>0.03</v>
      </c>
      <c r="O10" s="7">
        <v>37.200000000000003</v>
      </c>
      <c r="P10" s="7">
        <v>2.8</v>
      </c>
    </row>
    <row r="11" spans="1:16" ht="16" thickBot="1" x14ac:dyDescent="0.4">
      <c r="A11" s="16"/>
      <c r="B11" s="17"/>
      <c r="C11" s="100" t="s">
        <v>35</v>
      </c>
      <c r="D11" s="41">
        <f>SUM(D6:D10)</f>
        <v>550</v>
      </c>
      <c r="E11" s="41">
        <f>SUM(E6:E10)</f>
        <v>28.53</v>
      </c>
      <c r="F11" s="41">
        <f t="shared" ref="F11:P11" si="0">SUM(F6:F10)</f>
        <v>44.82</v>
      </c>
      <c r="G11" s="41">
        <f t="shared" si="0"/>
        <v>99.52</v>
      </c>
      <c r="H11" s="41">
        <f t="shared" si="0"/>
        <v>830</v>
      </c>
      <c r="I11" s="41">
        <f t="shared" si="0"/>
        <v>0.21000000000000002</v>
      </c>
      <c r="J11" s="41">
        <f t="shared" si="0"/>
        <v>3.48</v>
      </c>
      <c r="K11" s="41">
        <f t="shared" si="0"/>
        <v>20.110000000000003</v>
      </c>
      <c r="L11" s="41">
        <f t="shared" si="0"/>
        <v>0.42</v>
      </c>
      <c r="M11" s="41">
        <f t="shared" si="0"/>
        <v>423.49999999999994</v>
      </c>
      <c r="N11" s="41">
        <f t="shared" si="0"/>
        <v>14.58</v>
      </c>
      <c r="O11" s="41">
        <f t="shared" si="0"/>
        <v>169.60000000000002</v>
      </c>
      <c r="P11" s="41">
        <f t="shared" si="0"/>
        <v>11.740000000000002</v>
      </c>
    </row>
    <row r="12" spans="1:16" ht="15.5" thickBot="1" x14ac:dyDescent="0.4">
      <c r="A12" s="18"/>
      <c r="B12" s="148" t="s">
        <v>25</v>
      </c>
      <c r="C12" s="149"/>
      <c r="D12" s="149"/>
      <c r="E12" s="149"/>
      <c r="F12" s="149"/>
      <c r="G12" s="149"/>
      <c r="H12" s="149"/>
      <c r="I12" s="149"/>
      <c r="J12" s="149"/>
      <c r="K12" s="149"/>
      <c r="L12" s="151"/>
      <c r="M12" s="149"/>
      <c r="N12" s="149"/>
      <c r="O12" s="149"/>
      <c r="P12" s="152"/>
    </row>
    <row r="13" spans="1:16" ht="24" customHeight="1" thickBot="1" x14ac:dyDescent="0.4">
      <c r="A13" s="6" t="s">
        <v>160</v>
      </c>
      <c r="B13" s="7">
        <v>1</v>
      </c>
      <c r="C13" s="55" t="s">
        <v>106</v>
      </c>
      <c r="D13" s="66">
        <v>50</v>
      </c>
      <c r="E13" s="66">
        <v>1.75</v>
      </c>
      <c r="F13" s="66">
        <v>3.59</v>
      </c>
      <c r="G13" s="66">
        <v>10.48</v>
      </c>
      <c r="H13" s="66">
        <v>100.87</v>
      </c>
      <c r="I13" s="66">
        <v>7.0000000000000007E-2</v>
      </c>
      <c r="J13" s="66">
        <v>12.2</v>
      </c>
      <c r="K13" s="66" t="s">
        <v>20</v>
      </c>
      <c r="L13" s="66" t="s">
        <v>20</v>
      </c>
      <c r="M13" s="66">
        <v>9.7690000000000001</v>
      </c>
      <c r="N13" s="66">
        <v>0.61899999999999999</v>
      </c>
      <c r="O13" s="66" t="s">
        <v>20</v>
      </c>
      <c r="P13" s="66" t="s">
        <v>20</v>
      </c>
    </row>
    <row r="14" spans="1:16" ht="18.75" customHeight="1" thickBot="1" x14ac:dyDescent="0.4">
      <c r="A14" s="6">
        <v>187</v>
      </c>
      <c r="B14" s="7">
        <v>2</v>
      </c>
      <c r="C14" s="52" t="s">
        <v>103</v>
      </c>
      <c r="D14" s="53" t="s">
        <v>184</v>
      </c>
      <c r="E14" s="53">
        <v>2.8</v>
      </c>
      <c r="F14" s="53">
        <v>7.8</v>
      </c>
      <c r="G14" s="53">
        <v>13.6</v>
      </c>
      <c r="H14" s="53">
        <v>136</v>
      </c>
      <c r="I14" s="53">
        <v>0.09</v>
      </c>
      <c r="J14" s="53">
        <v>29.5</v>
      </c>
      <c r="K14" s="53" t="s">
        <v>20</v>
      </c>
      <c r="L14" s="53" t="s">
        <v>20</v>
      </c>
      <c r="M14" s="53">
        <v>69.3</v>
      </c>
      <c r="N14" s="53">
        <v>1.3</v>
      </c>
      <c r="O14" s="53">
        <v>76</v>
      </c>
      <c r="P14" s="53">
        <v>35.700000000000003</v>
      </c>
    </row>
    <row r="15" spans="1:16" ht="18.75" customHeight="1" thickBot="1" x14ac:dyDescent="0.4">
      <c r="A15" s="6" t="s">
        <v>158</v>
      </c>
      <c r="B15" s="7">
        <v>3</v>
      </c>
      <c r="C15" s="55" t="s">
        <v>197</v>
      </c>
      <c r="D15" s="66" t="s">
        <v>185</v>
      </c>
      <c r="E15" s="66">
        <v>23.6</v>
      </c>
      <c r="F15" s="66">
        <v>12.6</v>
      </c>
      <c r="G15" s="66">
        <v>7.7</v>
      </c>
      <c r="H15" s="66">
        <v>225</v>
      </c>
      <c r="I15" s="66">
        <v>1.4</v>
      </c>
      <c r="J15" s="66">
        <v>7.99</v>
      </c>
      <c r="K15" s="66" t="s">
        <v>20</v>
      </c>
      <c r="L15" s="66" t="s">
        <v>20</v>
      </c>
      <c r="M15" s="66">
        <v>26.2</v>
      </c>
      <c r="N15" s="66">
        <v>4.7</v>
      </c>
      <c r="O15" s="66" t="s">
        <v>20</v>
      </c>
      <c r="P15" s="66">
        <v>31.4</v>
      </c>
    </row>
    <row r="16" spans="1:16" ht="18.75" customHeight="1" thickBot="1" x14ac:dyDescent="0.4">
      <c r="A16" s="6" t="s">
        <v>157</v>
      </c>
      <c r="B16" s="7">
        <v>4</v>
      </c>
      <c r="C16" s="52" t="s">
        <v>55</v>
      </c>
      <c r="D16" s="53">
        <v>150</v>
      </c>
      <c r="E16" s="53">
        <v>7.4</v>
      </c>
      <c r="F16" s="53">
        <v>6</v>
      </c>
      <c r="G16" s="53">
        <v>35.299999999999997</v>
      </c>
      <c r="H16" s="53">
        <v>224.6</v>
      </c>
      <c r="I16" s="53">
        <v>0.08</v>
      </c>
      <c r="J16" s="53" t="s">
        <v>20</v>
      </c>
      <c r="K16" s="53">
        <v>28</v>
      </c>
      <c r="L16" s="53" t="s">
        <v>20</v>
      </c>
      <c r="M16" s="53">
        <v>6.5</v>
      </c>
      <c r="N16" s="53">
        <v>1.5</v>
      </c>
      <c r="O16" s="53">
        <v>49.6</v>
      </c>
      <c r="P16" s="53">
        <v>28.2</v>
      </c>
    </row>
    <row r="17" spans="1:16" ht="14.25" customHeight="1" thickBot="1" x14ac:dyDescent="0.4">
      <c r="A17" s="6">
        <v>859</v>
      </c>
      <c r="B17" s="7">
        <v>5</v>
      </c>
      <c r="C17" s="52" t="s">
        <v>50</v>
      </c>
      <c r="D17" s="53">
        <v>200</v>
      </c>
      <c r="E17" s="53">
        <v>0.2</v>
      </c>
      <c r="F17" s="53">
        <v>0</v>
      </c>
      <c r="G17" s="53">
        <v>35.799999999999997</v>
      </c>
      <c r="H17" s="53">
        <v>144</v>
      </c>
      <c r="I17" s="53">
        <v>0.04</v>
      </c>
      <c r="J17" s="53">
        <v>77</v>
      </c>
      <c r="K17" s="53">
        <v>0.01</v>
      </c>
      <c r="L17" s="53">
        <v>0.5</v>
      </c>
      <c r="M17" s="72">
        <v>21</v>
      </c>
      <c r="N17" s="53">
        <v>16</v>
      </c>
      <c r="O17" s="53">
        <v>23</v>
      </c>
      <c r="P17" s="53">
        <v>0.7</v>
      </c>
    </row>
    <row r="18" spans="1:16" ht="17.25" customHeight="1" thickBot="1" x14ac:dyDescent="0.4">
      <c r="A18" s="6"/>
      <c r="B18" s="7">
        <v>7</v>
      </c>
      <c r="C18" s="59" t="s">
        <v>168</v>
      </c>
      <c r="D18" s="7">
        <v>75</v>
      </c>
      <c r="E18" s="7">
        <v>6.1</v>
      </c>
      <c r="F18" s="7">
        <v>1.1000000000000001</v>
      </c>
      <c r="G18" s="7">
        <v>45</v>
      </c>
      <c r="H18" s="7">
        <v>221</v>
      </c>
      <c r="I18" s="7">
        <v>0.2</v>
      </c>
      <c r="J18" s="7" t="s">
        <v>20</v>
      </c>
      <c r="K18" s="26" t="s">
        <v>20</v>
      </c>
      <c r="L18" s="89">
        <v>1</v>
      </c>
      <c r="M18" s="69">
        <v>23</v>
      </c>
      <c r="N18" s="7">
        <v>33</v>
      </c>
      <c r="O18" s="7">
        <v>84</v>
      </c>
      <c r="P18" s="7">
        <v>1.9</v>
      </c>
    </row>
    <row r="19" spans="1:16" ht="21.75" customHeight="1" thickBot="1" x14ac:dyDescent="0.4">
      <c r="A19" s="6"/>
      <c r="B19" s="7">
        <v>8</v>
      </c>
      <c r="C19" s="62" t="s">
        <v>169</v>
      </c>
      <c r="D19" s="7">
        <v>75</v>
      </c>
      <c r="E19" s="7">
        <v>3.3</v>
      </c>
      <c r="F19" s="7">
        <v>6.4</v>
      </c>
      <c r="G19" s="7">
        <v>21</v>
      </c>
      <c r="H19" s="7">
        <v>102</v>
      </c>
      <c r="I19" s="7">
        <v>0.1</v>
      </c>
      <c r="J19" s="7">
        <v>0</v>
      </c>
      <c r="K19" s="26">
        <v>0</v>
      </c>
      <c r="L19" s="88">
        <v>1</v>
      </c>
      <c r="M19" s="13">
        <v>9</v>
      </c>
      <c r="N19" s="7">
        <v>8</v>
      </c>
      <c r="O19" s="7">
        <v>43</v>
      </c>
      <c r="P19" s="7">
        <v>0</v>
      </c>
    </row>
    <row r="20" spans="1:16" ht="13.5" customHeight="1" thickBot="1" x14ac:dyDescent="0.4">
      <c r="A20" s="16"/>
      <c r="B20" s="17"/>
      <c r="C20" s="101" t="s">
        <v>35</v>
      </c>
      <c r="D20" s="41">
        <f>D19+D18+D17+D16+D13+310+100</f>
        <v>960</v>
      </c>
      <c r="E20" s="41">
        <f t="shared" ref="E20:P20" si="1">SUM(E13:E19)</f>
        <v>45.150000000000006</v>
      </c>
      <c r="F20" s="41">
        <f t="shared" si="1"/>
        <v>37.49</v>
      </c>
      <c r="G20" s="41">
        <f t="shared" si="1"/>
        <v>168.88</v>
      </c>
      <c r="H20" s="41">
        <f t="shared" si="1"/>
        <v>1153.47</v>
      </c>
      <c r="I20" s="41">
        <f t="shared" si="1"/>
        <v>1.98</v>
      </c>
      <c r="J20" s="41">
        <f t="shared" si="1"/>
        <v>126.69</v>
      </c>
      <c r="K20" s="41">
        <f t="shared" si="1"/>
        <v>28.01</v>
      </c>
      <c r="L20" s="41">
        <f t="shared" si="1"/>
        <v>2.5</v>
      </c>
      <c r="M20" s="41">
        <f t="shared" si="1"/>
        <v>164.76900000000001</v>
      </c>
      <c r="N20" s="41">
        <f t="shared" si="1"/>
        <v>65.119</v>
      </c>
      <c r="O20" s="41">
        <f t="shared" si="1"/>
        <v>275.60000000000002</v>
      </c>
      <c r="P20" s="41">
        <f t="shared" si="1"/>
        <v>97.9</v>
      </c>
    </row>
    <row r="21" spans="1:16" ht="15.5" thickBot="1" x14ac:dyDescent="0.4">
      <c r="A21" s="19"/>
      <c r="B21" s="148" t="s">
        <v>31</v>
      </c>
      <c r="C21" s="149"/>
      <c r="D21" s="149"/>
      <c r="E21" s="149"/>
      <c r="F21" s="149"/>
      <c r="G21" s="149"/>
      <c r="H21" s="149"/>
      <c r="I21" s="149"/>
      <c r="J21" s="158"/>
      <c r="K21" s="158"/>
      <c r="L21" s="149"/>
      <c r="M21" s="149"/>
      <c r="N21" s="149"/>
      <c r="O21" s="158"/>
      <c r="P21" s="159"/>
    </row>
    <row r="22" spans="1:16" ht="16" thickBot="1" x14ac:dyDescent="0.4">
      <c r="A22" s="6" t="s">
        <v>173</v>
      </c>
      <c r="B22" s="7">
        <v>1</v>
      </c>
      <c r="C22" s="106" t="s">
        <v>66</v>
      </c>
      <c r="D22" s="66">
        <v>50</v>
      </c>
      <c r="E22" s="66">
        <v>5</v>
      </c>
      <c r="F22" s="66">
        <v>4.6500000000000004</v>
      </c>
      <c r="G22" s="66">
        <v>28.5</v>
      </c>
      <c r="H22" s="66">
        <v>176.7</v>
      </c>
      <c r="I22" s="66" t="s">
        <v>20</v>
      </c>
      <c r="J22" s="66">
        <v>4.0999999999999996</v>
      </c>
      <c r="K22" s="66" t="s">
        <v>20</v>
      </c>
      <c r="L22" s="66" t="s">
        <v>20</v>
      </c>
      <c r="M22" s="66">
        <v>29.31</v>
      </c>
      <c r="N22" s="66">
        <v>3.7</v>
      </c>
      <c r="O22" s="66" t="s">
        <v>20</v>
      </c>
      <c r="P22" s="66" t="s">
        <v>20</v>
      </c>
    </row>
    <row r="23" spans="1:16" ht="16" thickBot="1" x14ac:dyDescent="0.4">
      <c r="A23" s="6"/>
      <c r="B23" s="7">
        <v>2</v>
      </c>
      <c r="C23" s="115" t="s">
        <v>52</v>
      </c>
      <c r="D23" s="7">
        <v>300</v>
      </c>
      <c r="E23" s="7">
        <v>0.22</v>
      </c>
      <c r="F23" s="7">
        <v>0.5</v>
      </c>
      <c r="G23" s="7">
        <v>20.2</v>
      </c>
      <c r="H23" s="7">
        <v>94.5</v>
      </c>
      <c r="I23" s="7">
        <v>7.0000000000000007E-2</v>
      </c>
      <c r="J23" s="7">
        <v>150</v>
      </c>
      <c r="K23" s="26" t="s">
        <v>20</v>
      </c>
      <c r="L23" s="88" t="s">
        <v>20</v>
      </c>
      <c r="M23" s="58">
        <v>85</v>
      </c>
      <c r="N23" s="7">
        <v>0.75</v>
      </c>
      <c r="O23" s="7"/>
      <c r="P23" s="7"/>
    </row>
    <row r="24" spans="1:16" ht="16" thickBot="1" x14ac:dyDescent="0.4">
      <c r="A24" s="6"/>
      <c r="B24" s="7">
        <v>3</v>
      </c>
      <c r="C24" s="55" t="s">
        <v>165</v>
      </c>
      <c r="D24" s="66">
        <v>200</v>
      </c>
      <c r="E24" s="66" t="s">
        <v>20</v>
      </c>
      <c r="F24" s="66" t="s">
        <v>20</v>
      </c>
      <c r="G24" s="66">
        <v>23</v>
      </c>
      <c r="H24" s="66">
        <v>92</v>
      </c>
      <c r="I24" s="66">
        <v>0.02</v>
      </c>
      <c r="J24" s="66">
        <v>4.2</v>
      </c>
      <c r="K24" s="66" t="s">
        <v>20</v>
      </c>
      <c r="L24" s="66">
        <v>0.1</v>
      </c>
      <c r="M24" s="66" t="s">
        <v>20</v>
      </c>
      <c r="N24" s="66">
        <v>1</v>
      </c>
      <c r="O24" s="66">
        <v>7</v>
      </c>
      <c r="P24" s="66">
        <v>1.4</v>
      </c>
    </row>
    <row r="25" spans="1:16" ht="16" thickBot="1" x14ac:dyDescent="0.4">
      <c r="A25" s="16"/>
      <c r="B25" s="17"/>
      <c r="C25" s="101" t="s">
        <v>35</v>
      </c>
      <c r="D25" s="99">
        <f>SUM(D22:D24)</f>
        <v>550</v>
      </c>
      <c r="E25" s="102">
        <f t="shared" ref="E25:P25" si="2">SUM(E22:E24)</f>
        <v>5.22</v>
      </c>
      <c r="F25" s="103">
        <f t="shared" si="2"/>
        <v>5.15</v>
      </c>
      <c r="G25" s="103">
        <f t="shared" si="2"/>
        <v>71.7</v>
      </c>
      <c r="H25" s="103">
        <f t="shared" si="2"/>
        <v>363.2</v>
      </c>
      <c r="I25" s="103">
        <f t="shared" si="2"/>
        <v>9.0000000000000011E-2</v>
      </c>
      <c r="J25" s="103">
        <f t="shared" si="2"/>
        <v>158.29999999999998</v>
      </c>
      <c r="K25" s="103">
        <f t="shared" si="2"/>
        <v>0</v>
      </c>
      <c r="L25" s="103">
        <f t="shared" si="2"/>
        <v>0.1</v>
      </c>
      <c r="M25" s="103">
        <f t="shared" si="2"/>
        <v>114.31</v>
      </c>
      <c r="N25" s="103">
        <f t="shared" si="2"/>
        <v>5.45</v>
      </c>
      <c r="O25" s="103">
        <f t="shared" si="2"/>
        <v>7</v>
      </c>
      <c r="P25" s="103">
        <f t="shared" si="2"/>
        <v>1.4</v>
      </c>
    </row>
    <row r="26" spans="1:16" ht="15.5" thickBot="1" x14ac:dyDescent="0.4">
      <c r="A26" s="18"/>
      <c r="B26" s="148" t="s">
        <v>36</v>
      </c>
      <c r="C26" s="149"/>
      <c r="D26" s="149"/>
      <c r="E26" s="149"/>
      <c r="F26" s="149"/>
      <c r="G26" s="149"/>
      <c r="H26" s="149"/>
      <c r="I26" s="150"/>
      <c r="J26" s="151"/>
      <c r="K26" s="151"/>
      <c r="L26" s="149"/>
      <c r="M26" s="149"/>
      <c r="N26" s="150"/>
      <c r="O26" s="151"/>
      <c r="P26" s="152"/>
    </row>
    <row r="27" spans="1:16" ht="16" thickBot="1" x14ac:dyDescent="0.4">
      <c r="A27" s="6">
        <v>608</v>
      </c>
      <c r="B27" s="7">
        <v>1</v>
      </c>
      <c r="C27" s="8" t="s">
        <v>163</v>
      </c>
      <c r="D27" s="7">
        <v>100</v>
      </c>
      <c r="E27" s="7">
        <v>11.55</v>
      </c>
      <c r="F27" s="7">
        <v>11.55</v>
      </c>
      <c r="G27" s="7">
        <v>15.7</v>
      </c>
      <c r="H27" s="7">
        <v>228.8</v>
      </c>
      <c r="I27" s="7">
        <v>0.1</v>
      </c>
      <c r="J27" s="7">
        <v>0.2</v>
      </c>
      <c r="K27" s="26">
        <v>28.8</v>
      </c>
      <c r="L27" s="36" t="s">
        <v>20</v>
      </c>
      <c r="M27" s="7">
        <v>43.8</v>
      </c>
      <c r="N27" s="7">
        <v>1.5</v>
      </c>
      <c r="O27" s="7">
        <v>166.4</v>
      </c>
      <c r="P27" s="7">
        <v>32.1</v>
      </c>
    </row>
    <row r="28" spans="1:16" ht="31.5" thickBot="1" x14ac:dyDescent="0.4">
      <c r="A28" s="6">
        <v>378</v>
      </c>
      <c r="B28" s="7">
        <v>2</v>
      </c>
      <c r="C28" s="52" t="s">
        <v>91</v>
      </c>
      <c r="D28" s="57">
        <v>150</v>
      </c>
      <c r="E28" s="57">
        <v>9.1</v>
      </c>
      <c r="F28" s="57">
        <v>8.82</v>
      </c>
      <c r="G28" s="57">
        <v>57.4</v>
      </c>
      <c r="H28" s="57">
        <v>359.5</v>
      </c>
      <c r="I28" s="57">
        <v>0.3</v>
      </c>
      <c r="J28" s="57" t="s">
        <v>20</v>
      </c>
      <c r="K28" s="57">
        <v>0.2</v>
      </c>
      <c r="L28" s="57">
        <v>7.4</v>
      </c>
      <c r="M28" s="57">
        <v>26.7</v>
      </c>
      <c r="N28" s="57">
        <v>152</v>
      </c>
      <c r="O28" s="57">
        <v>232</v>
      </c>
      <c r="P28" s="57">
        <v>10</v>
      </c>
    </row>
    <row r="29" spans="1:16" ht="16" thickBot="1" x14ac:dyDescent="0.4">
      <c r="A29" s="6">
        <v>159</v>
      </c>
      <c r="B29" s="7">
        <v>3</v>
      </c>
      <c r="C29" s="52" t="s">
        <v>193</v>
      </c>
      <c r="D29" s="57">
        <v>50</v>
      </c>
      <c r="E29" s="57">
        <v>0.4</v>
      </c>
      <c r="F29" s="57">
        <v>0.86</v>
      </c>
      <c r="G29" s="57">
        <v>3.11</v>
      </c>
      <c r="H29" s="57">
        <v>21.85</v>
      </c>
      <c r="I29" s="57">
        <v>8.5000000000000006E-3</v>
      </c>
      <c r="J29" s="57">
        <v>0.98</v>
      </c>
      <c r="K29" s="57" t="s">
        <v>20</v>
      </c>
      <c r="L29" s="57" t="s">
        <v>20</v>
      </c>
      <c r="M29" s="57">
        <v>3.4</v>
      </c>
      <c r="N29" s="57">
        <v>0.13</v>
      </c>
      <c r="O29" s="57">
        <v>176.4</v>
      </c>
      <c r="P29" s="57">
        <v>2.1</v>
      </c>
    </row>
    <row r="30" spans="1:16" ht="16" thickBot="1" x14ac:dyDescent="0.4">
      <c r="A30" s="6">
        <v>945</v>
      </c>
      <c r="B30" s="7">
        <v>4</v>
      </c>
      <c r="C30" s="52" t="s">
        <v>80</v>
      </c>
      <c r="D30" s="57">
        <v>200</v>
      </c>
      <c r="E30" s="57">
        <v>0.3</v>
      </c>
      <c r="F30" s="57">
        <v>2.2000000000000002</v>
      </c>
      <c r="G30" s="57">
        <v>67</v>
      </c>
      <c r="H30" s="57">
        <v>116</v>
      </c>
      <c r="I30" s="57"/>
      <c r="J30" s="57">
        <v>0.32</v>
      </c>
      <c r="K30" s="57">
        <v>0</v>
      </c>
      <c r="L30" s="57"/>
      <c r="M30" s="57">
        <v>20.6</v>
      </c>
      <c r="N30" s="57">
        <v>22.4</v>
      </c>
      <c r="O30" s="57" t="s">
        <v>20</v>
      </c>
      <c r="P30" s="57">
        <v>0.2</v>
      </c>
    </row>
    <row r="31" spans="1:16" ht="16" thickBot="1" x14ac:dyDescent="0.4">
      <c r="A31" s="6"/>
      <c r="B31" s="7">
        <v>5</v>
      </c>
      <c r="C31" s="138" t="s">
        <v>177</v>
      </c>
      <c r="D31" s="57">
        <v>40</v>
      </c>
      <c r="E31" s="57">
        <v>3</v>
      </c>
      <c r="F31" s="57">
        <v>0.17199999999999999</v>
      </c>
      <c r="G31" s="57">
        <v>8.1999999999999993</v>
      </c>
      <c r="H31" s="57">
        <v>45.2</v>
      </c>
      <c r="I31" s="129">
        <v>5.4</v>
      </c>
      <c r="J31" s="130">
        <v>0</v>
      </c>
      <c r="K31" s="130">
        <v>0</v>
      </c>
      <c r="L31" s="57">
        <v>0</v>
      </c>
      <c r="M31" s="57">
        <v>7.2</v>
      </c>
      <c r="N31" s="129">
        <v>0</v>
      </c>
      <c r="O31" s="130">
        <v>0</v>
      </c>
      <c r="P31" s="57">
        <v>4.5</v>
      </c>
    </row>
    <row r="32" spans="1:16" ht="16" thickBot="1" x14ac:dyDescent="0.4">
      <c r="A32" s="6"/>
      <c r="B32" s="7">
        <v>6</v>
      </c>
      <c r="C32" s="59" t="s">
        <v>168</v>
      </c>
      <c r="D32" s="11">
        <v>75</v>
      </c>
      <c r="E32" s="11">
        <v>6.1</v>
      </c>
      <c r="F32" s="11">
        <v>1.1000000000000001</v>
      </c>
      <c r="G32" s="11">
        <v>45</v>
      </c>
      <c r="H32" s="11">
        <v>221</v>
      </c>
      <c r="I32" s="21">
        <v>0.2</v>
      </c>
      <c r="J32" s="25" t="s">
        <v>20</v>
      </c>
      <c r="K32" s="25" t="s">
        <v>20</v>
      </c>
      <c r="L32" s="74">
        <v>1</v>
      </c>
      <c r="M32" s="74">
        <v>23</v>
      </c>
      <c r="N32" s="21">
        <v>33</v>
      </c>
      <c r="O32" s="25">
        <v>84</v>
      </c>
      <c r="P32" s="14"/>
    </row>
    <row r="33" spans="1:16" ht="16" thickBot="1" x14ac:dyDescent="0.4">
      <c r="A33" s="6"/>
      <c r="B33" s="7">
        <v>7</v>
      </c>
      <c r="C33" s="62" t="s">
        <v>169</v>
      </c>
      <c r="D33" s="11">
        <v>75</v>
      </c>
      <c r="E33" s="11">
        <v>3.3</v>
      </c>
      <c r="F33" s="11">
        <v>0.4</v>
      </c>
      <c r="G33" s="11">
        <v>21</v>
      </c>
      <c r="H33" s="11">
        <v>102</v>
      </c>
      <c r="I33" s="21">
        <v>0.1</v>
      </c>
      <c r="J33" s="25"/>
      <c r="K33" s="25"/>
      <c r="L33" s="74">
        <v>1</v>
      </c>
      <c r="M33" s="15">
        <v>9</v>
      </c>
      <c r="N33" s="21">
        <v>8</v>
      </c>
      <c r="O33" s="25">
        <v>43</v>
      </c>
      <c r="P33" s="14">
        <v>1.9</v>
      </c>
    </row>
    <row r="34" spans="1:16" ht="16" thickBot="1" x14ac:dyDescent="0.4">
      <c r="A34" s="16"/>
      <c r="B34" s="17"/>
      <c r="C34" s="101" t="s">
        <v>35</v>
      </c>
      <c r="D34" s="28">
        <f>SUM(D27:D33)</f>
        <v>690</v>
      </c>
      <c r="E34" s="28">
        <f t="shared" ref="E34:P34" si="3">SUM(E27:E33)</f>
        <v>33.749999999999993</v>
      </c>
      <c r="F34" s="28">
        <f t="shared" si="3"/>
        <v>25.102</v>
      </c>
      <c r="G34" s="28">
        <f t="shared" si="3"/>
        <v>217.40999999999997</v>
      </c>
      <c r="H34" s="28">
        <f t="shared" si="3"/>
        <v>1094.3499999999999</v>
      </c>
      <c r="I34" s="28">
        <f t="shared" si="3"/>
        <v>6.1085000000000003</v>
      </c>
      <c r="J34" s="28">
        <f t="shared" si="3"/>
        <v>1.5</v>
      </c>
      <c r="K34" s="28">
        <f t="shared" si="3"/>
        <v>29</v>
      </c>
      <c r="L34" s="28">
        <f t="shared" si="3"/>
        <v>9.4</v>
      </c>
      <c r="M34" s="28">
        <f t="shared" si="3"/>
        <v>133.69999999999999</v>
      </c>
      <c r="N34" s="28">
        <f t="shared" si="3"/>
        <v>217.03</v>
      </c>
      <c r="O34" s="28">
        <f t="shared" si="3"/>
        <v>701.8</v>
      </c>
      <c r="P34" s="28">
        <f t="shared" si="3"/>
        <v>50.800000000000004</v>
      </c>
    </row>
    <row r="35" spans="1:16" ht="15" thickBot="1" x14ac:dyDescent="0.4">
      <c r="A35" s="153" t="s">
        <v>39</v>
      </c>
      <c r="B35" s="154"/>
      <c r="C35" s="154"/>
      <c r="D35" s="154"/>
      <c r="E35" s="154"/>
      <c r="F35" s="154"/>
      <c r="G35" s="154"/>
      <c r="H35" s="154"/>
      <c r="I35" s="154"/>
      <c r="J35" s="155"/>
      <c r="K35" s="155"/>
      <c r="L35" s="154"/>
      <c r="M35" s="154"/>
      <c r="N35" s="154"/>
      <c r="O35" s="156"/>
      <c r="P35" s="157"/>
    </row>
    <row r="36" spans="1:16" ht="16" thickBot="1" x14ac:dyDescent="0.4">
      <c r="A36" s="6">
        <v>966</v>
      </c>
      <c r="B36" s="7">
        <v>1</v>
      </c>
      <c r="C36" s="12" t="s">
        <v>40</v>
      </c>
      <c r="D36" s="31">
        <v>200</v>
      </c>
      <c r="E36" s="31">
        <v>0</v>
      </c>
      <c r="F36" s="31">
        <v>6.7</v>
      </c>
      <c r="G36" s="31">
        <v>14.8</v>
      </c>
      <c r="H36" s="31">
        <v>125.6</v>
      </c>
      <c r="I36" s="32">
        <v>0.3</v>
      </c>
      <c r="J36" s="33">
        <v>4.3</v>
      </c>
      <c r="K36" s="33">
        <v>1.4</v>
      </c>
      <c r="L36" s="31"/>
      <c r="M36" s="31">
        <v>238</v>
      </c>
      <c r="N36" s="32">
        <v>28</v>
      </c>
      <c r="O36" s="33">
        <v>190</v>
      </c>
      <c r="P36" s="93">
        <v>0</v>
      </c>
    </row>
    <row r="37" spans="1:16" ht="16" thickBot="1" x14ac:dyDescent="0.4">
      <c r="A37" s="6"/>
      <c r="B37" s="31">
        <v>2</v>
      </c>
      <c r="C37" s="55" t="s">
        <v>75</v>
      </c>
      <c r="D37" s="66">
        <v>50</v>
      </c>
      <c r="E37" s="66">
        <v>2.5920000000000001</v>
      </c>
      <c r="F37" s="66">
        <v>1.53</v>
      </c>
      <c r="G37" s="66">
        <v>40.5</v>
      </c>
      <c r="H37" s="66">
        <v>189</v>
      </c>
      <c r="I37" s="66">
        <v>8.1000000000000003E-2</v>
      </c>
      <c r="J37" s="66" t="s">
        <v>20</v>
      </c>
      <c r="K37" s="66">
        <v>39.33</v>
      </c>
      <c r="L37" s="66">
        <v>0.54</v>
      </c>
      <c r="M37" s="66">
        <v>4.8600000000000003</v>
      </c>
      <c r="N37" s="66">
        <v>1.4E-2</v>
      </c>
      <c r="O37" s="66">
        <v>21.7</v>
      </c>
      <c r="P37" s="66">
        <v>6.84</v>
      </c>
    </row>
    <row r="38" spans="1:16" s="30" customFormat="1" ht="16" thickBot="1" x14ac:dyDescent="0.4">
      <c r="A38" s="16"/>
      <c r="B38" s="17"/>
      <c r="C38" s="101" t="s">
        <v>35</v>
      </c>
      <c r="D38" s="28">
        <f>SUM(D36:D37)</f>
        <v>250</v>
      </c>
      <c r="E38" s="28">
        <f t="shared" ref="E38:P38" si="4">SUM(E36:E37)</f>
        <v>2.5920000000000001</v>
      </c>
      <c r="F38" s="28">
        <f t="shared" si="4"/>
        <v>8.23</v>
      </c>
      <c r="G38" s="28">
        <f t="shared" si="4"/>
        <v>55.3</v>
      </c>
      <c r="H38" s="28">
        <f t="shared" si="4"/>
        <v>314.60000000000002</v>
      </c>
      <c r="I38" s="28">
        <f t="shared" si="4"/>
        <v>0.38100000000000001</v>
      </c>
      <c r="J38" s="28">
        <f t="shared" si="4"/>
        <v>4.3</v>
      </c>
      <c r="K38" s="28">
        <f t="shared" si="4"/>
        <v>40.729999999999997</v>
      </c>
      <c r="L38" s="28">
        <f t="shared" si="4"/>
        <v>0.54</v>
      </c>
      <c r="M38" s="28">
        <f t="shared" si="4"/>
        <v>242.86</v>
      </c>
      <c r="N38" s="28">
        <f t="shared" si="4"/>
        <v>28.013999999999999</v>
      </c>
      <c r="O38" s="28">
        <f t="shared" si="4"/>
        <v>211.7</v>
      </c>
      <c r="P38" s="28">
        <f t="shared" si="4"/>
        <v>6.84</v>
      </c>
    </row>
    <row r="39" spans="1:16" ht="16" thickBot="1" x14ac:dyDescent="0.4">
      <c r="A39" s="6"/>
      <c r="B39" s="7"/>
      <c r="C39" s="42" t="s">
        <v>41</v>
      </c>
      <c r="D39" s="43">
        <f t="shared" ref="D39:P39" si="5">D11+D20+D25+D34+D38</f>
        <v>3000</v>
      </c>
      <c r="E39" s="43">
        <f t="shared" si="5"/>
        <v>115.242</v>
      </c>
      <c r="F39" s="43">
        <f t="shared" si="5"/>
        <v>120.79200000000002</v>
      </c>
      <c r="G39" s="43">
        <f t="shared" si="5"/>
        <v>612.80999999999995</v>
      </c>
      <c r="H39" s="43">
        <f t="shared" si="5"/>
        <v>3755.62</v>
      </c>
      <c r="I39" s="43">
        <f t="shared" si="5"/>
        <v>8.7695000000000007</v>
      </c>
      <c r="J39" s="43">
        <f t="shared" si="5"/>
        <v>294.27</v>
      </c>
      <c r="K39" s="43">
        <f t="shared" si="5"/>
        <v>117.85</v>
      </c>
      <c r="L39" s="43">
        <f t="shared" si="5"/>
        <v>12.96</v>
      </c>
      <c r="M39" s="43">
        <f t="shared" si="5"/>
        <v>1079.1390000000001</v>
      </c>
      <c r="N39" s="43">
        <f t="shared" si="5"/>
        <v>330.19299999999998</v>
      </c>
      <c r="O39" s="43">
        <f t="shared" si="5"/>
        <v>1365.7</v>
      </c>
      <c r="P39" s="43">
        <f t="shared" si="5"/>
        <v>168.68000000000004</v>
      </c>
    </row>
    <row r="40" spans="1:16" x14ac:dyDescent="0.35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1:16" ht="15.5" x14ac:dyDescent="0.35">
      <c r="A41" s="10"/>
    </row>
    <row r="42" spans="1:16" ht="15.5" x14ac:dyDescent="0.35">
      <c r="A42" s="10"/>
    </row>
  </sheetData>
  <mergeCells count="8">
    <mergeCell ref="B26:P26"/>
    <mergeCell ref="A35:P35"/>
    <mergeCell ref="E3:G3"/>
    <mergeCell ref="I3:L3"/>
    <mergeCell ref="M3:P3"/>
    <mergeCell ref="B5:P5"/>
    <mergeCell ref="B12:P12"/>
    <mergeCell ref="B21:P21"/>
  </mergeCells>
  <pageMargins left="0.70866141732283472" right="0.70866141732283472" top="0.78740157480314965" bottom="0.39370078740157483" header="0.31496062992125984" footer="0.31496062992125984"/>
  <pageSetup paperSize="9" scale="72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1"/>
  <sheetViews>
    <sheetView topLeftCell="B1" workbookViewId="0">
      <selection activeCell="B1" sqref="A1:XFD5"/>
    </sheetView>
  </sheetViews>
  <sheetFormatPr defaultRowHeight="14.5" x14ac:dyDescent="0.35"/>
  <cols>
    <col min="1" max="1" width="11" customWidth="1"/>
    <col min="2" max="2" width="5.26953125" customWidth="1"/>
    <col min="3" max="3" width="26" customWidth="1"/>
    <col min="5" max="5" width="8.453125" customWidth="1"/>
    <col min="8" max="8" width="10.81640625" customWidth="1"/>
    <col min="10" max="10" width="8.1796875" customWidth="1"/>
    <col min="11" max="11" width="7.81640625" customWidth="1"/>
    <col min="12" max="12" width="5.54296875" customWidth="1"/>
    <col min="13" max="13" width="9.54296875" bestFit="1" customWidth="1"/>
  </cols>
  <sheetData>
    <row r="1" spans="1:16" ht="15" x14ac:dyDescent="0.35">
      <c r="G1" s="137" t="s">
        <v>150</v>
      </c>
      <c r="N1" s="136"/>
    </row>
    <row r="2" spans="1:16" ht="15" thickBot="1" x14ac:dyDescent="0.4"/>
    <row r="3" spans="1:16" ht="45.5" thickBot="1" x14ac:dyDescent="0.4">
      <c r="A3" s="1" t="s">
        <v>0</v>
      </c>
      <c r="B3" s="111" t="s">
        <v>1</v>
      </c>
      <c r="C3" s="111" t="s">
        <v>2</v>
      </c>
      <c r="D3" s="3" t="s">
        <v>3</v>
      </c>
      <c r="E3" s="160" t="s">
        <v>4</v>
      </c>
      <c r="F3" s="161"/>
      <c r="G3" s="162"/>
      <c r="H3" s="111" t="s">
        <v>5</v>
      </c>
      <c r="I3" s="160" t="s">
        <v>6</v>
      </c>
      <c r="J3" s="161"/>
      <c r="K3" s="161"/>
      <c r="L3" s="163"/>
      <c r="M3" s="161"/>
      <c r="N3" s="161"/>
      <c r="O3" s="161"/>
      <c r="P3" s="162"/>
    </row>
    <row r="4" spans="1:16" ht="15.5" thickBot="1" x14ac:dyDescent="0.4">
      <c r="A4" s="4"/>
      <c r="B4" s="5"/>
      <c r="C4" s="5"/>
      <c r="D4" s="5"/>
      <c r="E4" s="5" t="s">
        <v>7</v>
      </c>
      <c r="F4" s="5" t="s">
        <v>8</v>
      </c>
      <c r="G4" s="5" t="s">
        <v>9</v>
      </c>
      <c r="H4" s="5"/>
      <c r="I4" s="5" t="s">
        <v>10</v>
      </c>
      <c r="J4" s="5" t="s">
        <v>11</v>
      </c>
      <c r="K4" s="20" t="s">
        <v>12</v>
      </c>
      <c r="L4" s="36" t="s">
        <v>13</v>
      </c>
      <c r="M4" s="5" t="s">
        <v>14</v>
      </c>
      <c r="N4" s="5" t="s">
        <v>15</v>
      </c>
      <c r="O4" s="5" t="s">
        <v>16</v>
      </c>
      <c r="P4" s="5" t="s">
        <v>17</v>
      </c>
    </row>
    <row r="5" spans="1:16" ht="16.5" customHeight="1" thickBot="1" x14ac:dyDescent="0.4">
      <c r="A5" s="18"/>
      <c r="B5" s="148" t="s">
        <v>18</v>
      </c>
      <c r="C5" s="149"/>
      <c r="D5" s="149"/>
      <c r="E5" s="149"/>
      <c r="F5" s="149"/>
      <c r="G5" s="149"/>
      <c r="H5" s="149"/>
      <c r="I5" s="149"/>
      <c r="J5" s="149"/>
      <c r="K5" s="149"/>
      <c r="L5" s="151"/>
      <c r="M5" s="149"/>
      <c r="N5" s="149"/>
      <c r="O5" s="149"/>
      <c r="P5" s="152"/>
    </row>
    <row r="6" spans="1:16" ht="20.25" customHeight="1" thickBot="1" x14ac:dyDescent="0.4">
      <c r="A6" s="116">
        <v>41</v>
      </c>
      <c r="B6" s="7">
        <v>1</v>
      </c>
      <c r="C6" s="8" t="s">
        <v>19</v>
      </c>
      <c r="D6" s="7">
        <v>20</v>
      </c>
      <c r="E6" s="7">
        <v>0.1</v>
      </c>
      <c r="F6" s="7">
        <v>14.5</v>
      </c>
      <c r="G6" s="7">
        <v>0.16</v>
      </c>
      <c r="H6" s="7">
        <v>150</v>
      </c>
      <c r="I6" s="7" t="s">
        <v>20</v>
      </c>
      <c r="J6" s="7" t="s">
        <v>20</v>
      </c>
      <c r="K6" s="26">
        <v>0.1</v>
      </c>
      <c r="L6" s="27" t="s">
        <v>20</v>
      </c>
      <c r="M6" s="7">
        <v>2.4</v>
      </c>
      <c r="N6" s="7">
        <v>0.08</v>
      </c>
      <c r="O6" s="7">
        <v>3.8</v>
      </c>
      <c r="P6" s="7">
        <v>0.04</v>
      </c>
    </row>
    <row r="7" spans="1:16" ht="17.25" customHeight="1" thickBot="1" x14ac:dyDescent="0.4">
      <c r="A7" s="116">
        <v>438</v>
      </c>
      <c r="B7" s="7">
        <v>2</v>
      </c>
      <c r="C7" s="55" t="s">
        <v>81</v>
      </c>
      <c r="D7" s="56">
        <v>200</v>
      </c>
      <c r="E7" s="56">
        <v>10.4</v>
      </c>
      <c r="F7" s="56">
        <v>11.4</v>
      </c>
      <c r="G7" s="56">
        <v>30.4</v>
      </c>
      <c r="H7" s="56">
        <v>195</v>
      </c>
      <c r="I7" s="56">
        <v>1.2E-2</v>
      </c>
      <c r="J7" s="56">
        <v>2.2000000000000002</v>
      </c>
      <c r="K7" s="56">
        <v>0</v>
      </c>
      <c r="L7" s="56">
        <v>20.5</v>
      </c>
      <c r="M7" s="56">
        <v>594</v>
      </c>
      <c r="N7" s="56">
        <v>0</v>
      </c>
      <c r="O7" s="56">
        <v>119.6</v>
      </c>
      <c r="P7" s="56">
        <v>5.4</v>
      </c>
    </row>
    <row r="8" spans="1:16" ht="22.5" customHeight="1" thickBot="1" x14ac:dyDescent="0.4">
      <c r="A8" s="117">
        <v>8</v>
      </c>
      <c r="B8" s="7">
        <v>3</v>
      </c>
      <c r="C8" s="8" t="s">
        <v>199</v>
      </c>
      <c r="D8" s="66">
        <v>50</v>
      </c>
      <c r="E8" s="66">
        <v>8.6</v>
      </c>
      <c r="F8" s="66">
        <v>7.8</v>
      </c>
      <c r="G8" s="66">
        <v>0.1</v>
      </c>
      <c r="H8" s="66">
        <v>104.5</v>
      </c>
      <c r="I8" s="66">
        <v>0.08</v>
      </c>
      <c r="J8" s="66">
        <v>14.5</v>
      </c>
      <c r="K8" s="66" t="s">
        <v>20</v>
      </c>
      <c r="L8" s="66" t="s">
        <v>20</v>
      </c>
      <c r="M8" s="66">
        <v>14.5</v>
      </c>
      <c r="N8" s="66">
        <v>0.85</v>
      </c>
      <c r="O8" s="66" t="s">
        <v>20</v>
      </c>
      <c r="P8" s="66" t="s">
        <v>20</v>
      </c>
    </row>
    <row r="9" spans="1:16" ht="31.5" customHeight="1" thickBot="1" x14ac:dyDescent="0.4">
      <c r="A9" s="116">
        <v>958</v>
      </c>
      <c r="B9" s="7">
        <v>4</v>
      </c>
      <c r="C9" s="52" t="s">
        <v>45</v>
      </c>
      <c r="D9" s="53">
        <v>200</v>
      </c>
      <c r="E9" s="53">
        <v>2.9</v>
      </c>
      <c r="F9" s="53">
        <v>3.48</v>
      </c>
      <c r="G9" s="53">
        <v>19.36</v>
      </c>
      <c r="H9" s="53">
        <v>120.64</v>
      </c>
      <c r="I9" s="53">
        <v>0.14000000000000001</v>
      </c>
      <c r="J9" s="53">
        <v>0.66</v>
      </c>
      <c r="K9" s="53">
        <v>0.01</v>
      </c>
      <c r="L9" s="53" t="s">
        <v>20</v>
      </c>
      <c r="M9" s="53">
        <v>116.2</v>
      </c>
      <c r="N9" s="53">
        <v>0.78</v>
      </c>
      <c r="O9" s="53">
        <v>45</v>
      </c>
      <c r="P9" s="53">
        <v>0.09</v>
      </c>
    </row>
    <row r="10" spans="1:16" ht="16" thickBot="1" x14ac:dyDescent="0.4">
      <c r="A10" s="116"/>
      <c r="B10" s="7">
        <v>5</v>
      </c>
      <c r="C10" s="8" t="s">
        <v>24</v>
      </c>
      <c r="D10" s="7">
        <v>100</v>
      </c>
      <c r="E10" s="7">
        <v>12.8</v>
      </c>
      <c r="F10" s="7">
        <v>13.1</v>
      </c>
      <c r="G10" s="7">
        <v>47.9</v>
      </c>
      <c r="H10" s="7">
        <v>253.9</v>
      </c>
      <c r="I10" s="7">
        <v>0.13</v>
      </c>
      <c r="J10" s="7">
        <v>1.76</v>
      </c>
      <c r="K10" s="26" t="s">
        <v>20</v>
      </c>
      <c r="L10" s="27">
        <v>0.42</v>
      </c>
      <c r="M10" s="7">
        <v>16.399999999999999</v>
      </c>
      <c r="N10" s="7">
        <v>0.03</v>
      </c>
      <c r="O10" s="7">
        <v>37.200000000000003</v>
      </c>
      <c r="P10" s="7">
        <v>2.8</v>
      </c>
    </row>
    <row r="11" spans="1:16" ht="16" thickBot="1" x14ac:dyDescent="0.4">
      <c r="A11" s="16"/>
      <c r="B11" s="17"/>
      <c r="C11" s="100" t="s">
        <v>35</v>
      </c>
      <c r="D11" s="41">
        <f>SUM(D6:D10)</f>
        <v>570</v>
      </c>
      <c r="E11" s="41">
        <f>SUM(E6:E10)</f>
        <v>34.799999999999997</v>
      </c>
      <c r="F11" s="41">
        <f t="shared" ref="F11:P11" si="0">SUM(F6:F10)</f>
        <v>50.279999999999994</v>
      </c>
      <c r="G11" s="41">
        <f t="shared" si="0"/>
        <v>97.919999999999987</v>
      </c>
      <c r="H11" s="41">
        <f t="shared" si="0"/>
        <v>824.04</v>
      </c>
      <c r="I11" s="41">
        <f t="shared" si="0"/>
        <v>0.36199999999999999</v>
      </c>
      <c r="J11" s="41">
        <f t="shared" si="0"/>
        <v>19.12</v>
      </c>
      <c r="K11" s="41">
        <f t="shared" si="0"/>
        <v>0.11</v>
      </c>
      <c r="L11" s="41">
        <f t="shared" si="0"/>
        <v>20.92</v>
      </c>
      <c r="M11" s="41">
        <f t="shared" si="0"/>
        <v>743.5</v>
      </c>
      <c r="N11" s="41">
        <f t="shared" si="0"/>
        <v>1.74</v>
      </c>
      <c r="O11" s="41">
        <f t="shared" si="0"/>
        <v>205.59999999999997</v>
      </c>
      <c r="P11" s="41">
        <f t="shared" si="0"/>
        <v>8.33</v>
      </c>
    </row>
    <row r="12" spans="1:16" ht="15.5" thickBot="1" x14ac:dyDescent="0.4">
      <c r="A12" s="18"/>
      <c r="B12" s="148" t="s">
        <v>25</v>
      </c>
      <c r="C12" s="149"/>
      <c r="D12" s="149"/>
      <c r="E12" s="149"/>
      <c r="F12" s="149"/>
      <c r="G12" s="149"/>
      <c r="H12" s="149"/>
      <c r="I12" s="149"/>
      <c r="J12" s="149"/>
      <c r="K12" s="149"/>
      <c r="L12" s="151"/>
      <c r="M12" s="149"/>
      <c r="N12" s="149"/>
      <c r="O12" s="149"/>
      <c r="P12" s="152"/>
    </row>
    <row r="13" spans="1:16" ht="24" customHeight="1" thickBot="1" x14ac:dyDescent="0.4">
      <c r="A13" s="116"/>
      <c r="B13" s="7">
        <v>1</v>
      </c>
      <c r="C13" s="55" t="s">
        <v>72</v>
      </c>
      <c r="D13" s="56">
        <v>50</v>
      </c>
      <c r="E13" s="56">
        <v>1.58</v>
      </c>
      <c r="F13" s="56">
        <v>5.3</v>
      </c>
      <c r="G13" s="56">
        <v>258</v>
      </c>
      <c r="H13" s="56">
        <v>86.6</v>
      </c>
      <c r="I13" s="56">
        <v>0.03</v>
      </c>
      <c r="J13" s="56">
        <v>29.9</v>
      </c>
      <c r="K13" s="56" t="s">
        <v>20</v>
      </c>
      <c r="L13" s="56" t="s">
        <v>20</v>
      </c>
      <c r="M13" s="56">
        <v>33.299999999999997</v>
      </c>
      <c r="N13" s="56">
        <v>14.7</v>
      </c>
      <c r="O13" s="56">
        <v>33.799999999999997</v>
      </c>
      <c r="P13" s="56">
        <v>0.9</v>
      </c>
    </row>
    <row r="14" spans="1:16" ht="18.75" customHeight="1" thickBot="1" x14ac:dyDescent="0.4">
      <c r="A14" s="116">
        <v>170</v>
      </c>
      <c r="B14" s="7">
        <v>2</v>
      </c>
      <c r="C14" s="52" t="s">
        <v>73</v>
      </c>
      <c r="D14" s="53" t="s">
        <v>184</v>
      </c>
      <c r="E14" s="53">
        <v>26.4</v>
      </c>
      <c r="F14" s="53">
        <v>28.4</v>
      </c>
      <c r="G14" s="53">
        <v>105.2</v>
      </c>
      <c r="H14" s="53">
        <v>417.8</v>
      </c>
      <c r="I14" s="53">
        <v>7.0000000000000007E-2</v>
      </c>
      <c r="J14" s="53">
        <v>13.7</v>
      </c>
      <c r="K14" s="53" t="s">
        <v>20</v>
      </c>
      <c r="L14" s="53">
        <v>14.1</v>
      </c>
      <c r="M14" s="53">
        <v>145.69999999999999</v>
      </c>
      <c r="N14" s="53">
        <v>0.87</v>
      </c>
      <c r="O14" s="53">
        <v>219.3</v>
      </c>
      <c r="P14" s="53">
        <v>60.5</v>
      </c>
    </row>
    <row r="15" spans="1:16" ht="18.75" customHeight="1" thickBot="1" x14ac:dyDescent="0.4">
      <c r="A15" s="116">
        <v>591</v>
      </c>
      <c r="B15" s="7">
        <v>3</v>
      </c>
      <c r="C15" s="52" t="s">
        <v>53</v>
      </c>
      <c r="D15" s="53" t="s">
        <v>54</v>
      </c>
      <c r="E15" s="53">
        <v>16.7</v>
      </c>
      <c r="F15" s="53">
        <v>15.08</v>
      </c>
      <c r="G15" s="53">
        <v>50.2</v>
      </c>
      <c r="H15" s="53">
        <v>136.30000000000001</v>
      </c>
      <c r="I15" s="53">
        <v>0.24</v>
      </c>
      <c r="J15" s="53">
        <v>3.9</v>
      </c>
      <c r="K15" s="53">
        <v>0.14000000000000001</v>
      </c>
      <c r="L15" s="53">
        <v>3.3</v>
      </c>
      <c r="M15" s="53">
        <v>79.02</v>
      </c>
      <c r="N15" s="53">
        <v>61.8</v>
      </c>
      <c r="O15" s="53">
        <v>407</v>
      </c>
      <c r="P15" s="53">
        <v>3.9</v>
      </c>
    </row>
    <row r="16" spans="1:16" ht="28.5" customHeight="1" thickBot="1" x14ac:dyDescent="0.4">
      <c r="A16" s="6">
        <v>378</v>
      </c>
      <c r="B16" s="7">
        <v>4</v>
      </c>
      <c r="C16" s="52" t="s">
        <v>79</v>
      </c>
      <c r="D16" s="57">
        <v>150</v>
      </c>
      <c r="E16" s="57">
        <v>6.8</v>
      </c>
      <c r="F16" s="57">
        <v>8.1999999999999993</v>
      </c>
      <c r="G16" s="57">
        <v>29.8</v>
      </c>
      <c r="H16" s="57">
        <v>248.8</v>
      </c>
      <c r="I16" s="57">
        <v>0.08</v>
      </c>
      <c r="J16" s="57">
        <v>44</v>
      </c>
      <c r="K16" s="57" t="s">
        <v>20</v>
      </c>
      <c r="L16" s="57">
        <v>10.5</v>
      </c>
      <c r="M16" s="57">
        <v>442</v>
      </c>
      <c r="N16" s="57">
        <v>2.2000000000000002</v>
      </c>
      <c r="O16" s="57">
        <v>134</v>
      </c>
      <c r="P16" s="57">
        <v>1</v>
      </c>
    </row>
    <row r="17" spans="1:16" ht="14.25" customHeight="1" thickBot="1" x14ac:dyDescent="0.4">
      <c r="A17" s="116">
        <v>883</v>
      </c>
      <c r="B17" s="7">
        <v>5</v>
      </c>
      <c r="C17" s="52" t="s">
        <v>195</v>
      </c>
      <c r="D17" s="53">
        <v>200</v>
      </c>
      <c r="E17" s="53">
        <v>0.2</v>
      </c>
      <c r="F17" s="53">
        <v>0.19</v>
      </c>
      <c r="G17" s="53">
        <v>0.76</v>
      </c>
      <c r="H17" s="53">
        <v>126</v>
      </c>
      <c r="I17" s="53">
        <v>0.05</v>
      </c>
      <c r="J17" s="53">
        <v>0.4</v>
      </c>
      <c r="K17" s="53">
        <v>0</v>
      </c>
      <c r="L17" s="53">
        <v>0.1</v>
      </c>
      <c r="M17" s="53">
        <v>116</v>
      </c>
      <c r="N17" s="53">
        <v>0.7</v>
      </c>
      <c r="O17" s="53">
        <v>24</v>
      </c>
      <c r="P17" s="53">
        <v>8</v>
      </c>
    </row>
    <row r="18" spans="1:16" ht="17.25" customHeight="1" thickBot="1" x14ac:dyDescent="0.4">
      <c r="A18" s="6"/>
      <c r="B18" s="7">
        <v>6</v>
      </c>
      <c r="C18" s="59" t="s">
        <v>168</v>
      </c>
      <c r="D18" s="7">
        <v>75</v>
      </c>
      <c r="E18" s="7">
        <v>6.1</v>
      </c>
      <c r="F18" s="7">
        <v>1.1000000000000001</v>
      </c>
      <c r="G18" s="7">
        <v>45</v>
      </c>
      <c r="H18" s="7">
        <v>221</v>
      </c>
      <c r="I18" s="7">
        <v>0.2</v>
      </c>
      <c r="J18" s="7" t="s">
        <v>20</v>
      </c>
      <c r="K18" s="26" t="s">
        <v>20</v>
      </c>
      <c r="L18" s="89">
        <v>1</v>
      </c>
      <c r="M18" s="69">
        <v>23</v>
      </c>
      <c r="N18" s="7">
        <v>33</v>
      </c>
      <c r="O18" s="7">
        <v>84</v>
      </c>
      <c r="P18" s="7">
        <v>1.9</v>
      </c>
    </row>
    <row r="19" spans="1:16" ht="21.75" customHeight="1" thickBot="1" x14ac:dyDescent="0.4">
      <c r="A19" s="6"/>
      <c r="B19" s="7">
        <v>7</v>
      </c>
      <c r="C19" s="62" t="s">
        <v>169</v>
      </c>
      <c r="D19" s="7">
        <v>75</v>
      </c>
      <c r="E19" s="7">
        <v>3.3</v>
      </c>
      <c r="F19" s="7">
        <v>6.4</v>
      </c>
      <c r="G19" s="7">
        <v>21</v>
      </c>
      <c r="H19" s="7">
        <v>102</v>
      </c>
      <c r="I19" s="7">
        <v>0.1</v>
      </c>
      <c r="J19" s="7">
        <v>0</v>
      </c>
      <c r="K19" s="26">
        <v>0</v>
      </c>
      <c r="L19" s="88">
        <v>1</v>
      </c>
      <c r="M19" s="13">
        <v>9</v>
      </c>
      <c r="N19" s="7">
        <v>8</v>
      </c>
      <c r="O19" s="7">
        <v>43</v>
      </c>
      <c r="P19" s="7">
        <v>0</v>
      </c>
    </row>
    <row r="20" spans="1:16" ht="13.5" customHeight="1" thickBot="1" x14ac:dyDescent="0.4">
      <c r="A20" s="16"/>
      <c r="B20" s="17"/>
      <c r="C20" s="101" t="s">
        <v>35</v>
      </c>
      <c r="D20" s="41">
        <f>D19+D18+D17+D16+D13+310+125</f>
        <v>985</v>
      </c>
      <c r="E20" s="41">
        <f t="shared" ref="E20:P20" si="1">SUM(E13:E19)</f>
        <v>61.079999999999991</v>
      </c>
      <c r="F20" s="41">
        <f t="shared" si="1"/>
        <v>64.669999999999987</v>
      </c>
      <c r="G20" s="41">
        <f t="shared" si="1"/>
        <v>509.96</v>
      </c>
      <c r="H20" s="41">
        <f t="shared" si="1"/>
        <v>1338.5</v>
      </c>
      <c r="I20" s="41">
        <f t="shared" si="1"/>
        <v>0.76999999999999991</v>
      </c>
      <c r="J20" s="41">
        <f t="shared" si="1"/>
        <v>91.9</v>
      </c>
      <c r="K20" s="41">
        <f t="shared" si="1"/>
        <v>0.14000000000000001</v>
      </c>
      <c r="L20" s="41">
        <f t="shared" si="1"/>
        <v>30</v>
      </c>
      <c r="M20" s="41">
        <f t="shared" si="1"/>
        <v>848.02</v>
      </c>
      <c r="N20" s="41">
        <f t="shared" si="1"/>
        <v>121.27</v>
      </c>
      <c r="O20" s="41">
        <f t="shared" si="1"/>
        <v>945.1</v>
      </c>
      <c r="P20" s="41">
        <f t="shared" si="1"/>
        <v>76.2</v>
      </c>
    </row>
    <row r="21" spans="1:16" ht="15.5" thickBot="1" x14ac:dyDescent="0.4">
      <c r="A21" s="19"/>
      <c r="B21" s="148" t="s">
        <v>31</v>
      </c>
      <c r="C21" s="149"/>
      <c r="D21" s="149"/>
      <c r="E21" s="149"/>
      <c r="F21" s="149"/>
      <c r="G21" s="149"/>
      <c r="H21" s="149"/>
      <c r="I21" s="149"/>
      <c r="J21" s="158"/>
      <c r="K21" s="158"/>
      <c r="L21" s="149"/>
      <c r="M21" s="149"/>
      <c r="N21" s="149"/>
      <c r="O21" s="158"/>
      <c r="P21" s="159"/>
    </row>
    <row r="22" spans="1:16" ht="16" thickBot="1" x14ac:dyDescent="0.4">
      <c r="A22" s="6">
        <v>1064</v>
      </c>
      <c r="B22" s="26">
        <v>1</v>
      </c>
      <c r="C22" s="84" t="s">
        <v>166</v>
      </c>
      <c r="D22" s="85">
        <v>100</v>
      </c>
      <c r="E22" s="85">
        <v>9.5</v>
      </c>
      <c r="F22" s="85">
        <v>13.5</v>
      </c>
      <c r="G22" s="85">
        <v>26.5</v>
      </c>
      <c r="H22" s="85">
        <v>717.8</v>
      </c>
      <c r="I22" s="85">
        <v>0.28000000000000003</v>
      </c>
      <c r="J22" s="85">
        <v>20</v>
      </c>
      <c r="K22" s="85" t="s">
        <v>20</v>
      </c>
      <c r="L22" s="85" t="s">
        <v>20</v>
      </c>
      <c r="M22" s="85">
        <v>51.6</v>
      </c>
      <c r="N22" s="85">
        <v>5.4</v>
      </c>
      <c r="O22" s="85" t="s">
        <v>20</v>
      </c>
      <c r="P22" s="85" t="s">
        <v>20</v>
      </c>
    </row>
    <row r="23" spans="1:16" ht="16" thickBot="1" x14ac:dyDescent="0.4">
      <c r="A23" s="6"/>
      <c r="B23" s="31">
        <v>2</v>
      </c>
      <c r="C23" s="118" t="s">
        <v>77</v>
      </c>
      <c r="D23" s="56">
        <v>200</v>
      </c>
      <c r="E23" s="56">
        <v>5.8</v>
      </c>
      <c r="F23" s="56">
        <v>5</v>
      </c>
      <c r="G23" s="56">
        <v>8</v>
      </c>
      <c r="H23" s="56">
        <v>106</v>
      </c>
      <c r="I23" s="56">
        <v>0.08</v>
      </c>
      <c r="J23" s="56">
        <v>1.4</v>
      </c>
      <c r="K23" s="56">
        <v>0.04</v>
      </c>
      <c r="L23" s="56" t="s">
        <v>20</v>
      </c>
      <c r="M23" s="56">
        <v>240</v>
      </c>
      <c r="N23" s="56">
        <v>0.2</v>
      </c>
      <c r="O23" s="56" t="s">
        <v>20</v>
      </c>
      <c r="P23" s="56" t="s">
        <v>20</v>
      </c>
    </row>
    <row r="24" spans="1:16" ht="16" thickBot="1" x14ac:dyDescent="0.4">
      <c r="A24" s="6">
        <v>966</v>
      </c>
      <c r="B24" s="109">
        <v>3</v>
      </c>
      <c r="C24" s="78" t="s">
        <v>191</v>
      </c>
      <c r="D24" s="79">
        <v>275</v>
      </c>
      <c r="E24" s="79">
        <v>0.8</v>
      </c>
      <c r="F24" s="79">
        <v>0.2</v>
      </c>
      <c r="G24" s="79">
        <v>7.5</v>
      </c>
      <c r="H24" s="79">
        <v>35</v>
      </c>
      <c r="I24" s="80">
        <v>0.05</v>
      </c>
      <c r="J24" s="107">
        <v>40.1</v>
      </c>
      <c r="K24" s="107"/>
      <c r="L24" s="79"/>
      <c r="M24" s="79">
        <v>55.5</v>
      </c>
      <c r="N24" s="80">
        <v>18</v>
      </c>
      <c r="O24" s="108">
        <v>30</v>
      </c>
      <c r="P24" s="107">
        <v>0.2</v>
      </c>
    </row>
    <row r="25" spans="1:16" ht="16" thickBot="1" x14ac:dyDescent="0.4">
      <c r="A25" s="16"/>
      <c r="B25" s="17"/>
      <c r="C25" s="101" t="s">
        <v>35</v>
      </c>
      <c r="D25" s="99">
        <f>SUM(D22:D24)</f>
        <v>575</v>
      </c>
      <c r="E25" s="102">
        <f t="shared" ref="E25:P25" si="2">SUM(E22:E24)</f>
        <v>16.100000000000001</v>
      </c>
      <c r="F25" s="103">
        <f t="shared" si="2"/>
        <v>18.7</v>
      </c>
      <c r="G25" s="103">
        <f t="shared" si="2"/>
        <v>42</v>
      </c>
      <c r="H25" s="103">
        <f t="shared" si="2"/>
        <v>858.8</v>
      </c>
      <c r="I25" s="103">
        <f t="shared" si="2"/>
        <v>0.41000000000000003</v>
      </c>
      <c r="J25" s="103">
        <f t="shared" si="2"/>
        <v>61.5</v>
      </c>
      <c r="K25" s="103">
        <f t="shared" si="2"/>
        <v>0.04</v>
      </c>
      <c r="L25" s="103">
        <f t="shared" si="2"/>
        <v>0</v>
      </c>
      <c r="M25" s="103">
        <f t="shared" si="2"/>
        <v>347.1</v>
      </c>
      <c r="N25" s="103">
        <f t="shared" si="2"/>
        <v>23.6</v>
      </c>
      <c r="O25" s="103">
        <f t="shared" si="2"/>
        <v>30</v>
      </c>
      <c r="P25" s="103">
        <f t="shared" si="2"/>
        <v>0.2</v>
      </c>
    </row>
    <row r="26" spans="1:16" ht="15.5" thickBot="1" x14ac:dyDescent="0.4">
      <c r="A26" s="18"/>
      <c r="B26" s="148" t="s">
        <v>36</v>
      </c>
      <c r="C26" s="149"/>
      <c r="D26" s="149"/>
      <c r="E26" s="149"/>
      <c r="F26" s="149"/>
      <c r="G26" s="149"/>
      <c r="H26" s="149"/>
      <c r="I26" s="150"/>
      <c r="J26" s="151"/>
      <c r="K26" s="151"/>
      <c r="L26" s="149"/>
      <c r="M26" s="149"/>
      <c r="N26" s="150"/>
      <c r="O26" s="151"/>
      <c r="P26" s="152"/>
    </row>
    <row r="27" spans="1:16" ht="16" thickBot="1" x14ac:dyDescent="0.4">
      <c r="A27" s="6">
        <v>643</v>
      </c>
      <c r="B27" s="7">
        <v>3</v>
      </c>
      <c r="C27" s="52" t="s">
        <v>86</v>
      </c>
      <c r="D27" s="57" t="s">
        <v>54</v>
      </c>
      <c r="E27" s="57">
        <v>22.9</v>
      </c>
      <c r="F27" s="57">
        <v>23.1</v>
      </c>
      <c r="G27" s="57">
        <v>1.86</v>
      </c>
      <c r="H27" s="57">
        <v>303.7</v>
      </c>
      <c r="I27" s="57">
        <v>0.06</v>
      </c>
      <c r="J27" s="57" t="s">
        <v>20</v>
      </c>
      <c r="K27" s="57" t="s">
        <v>20</v>
      </c>
      <c r="L27" s="57">
        <v>0.8</v>
      </c>
      <c r="M27" s="57">
        <v>20.6</v>
      </c>
      <c r="N27" s="57">
        <v>20.2</v>
      </c>
      <c r="O27" s="57">
        <v>146.69999999999999</v>
      </c>
      <c r="P27" s="57">
        <v>22.8</v>
      </c>
    </row>
    <row r="28" spans="1:16" ht="16" thickBot="1" x14ac:dyDescent="0.4">
      <c r="A28" s="6">
        <v>321</v>
      </c>
      <c r="B28" s="7">
        <v>2</v>
      </c>
      <c r="C28" s="8" t="s">
        <v>38</v>
      </c>
      <c r="D28" s="11">
        <v>250</v>
      </c>
      <c r="E28" s="11">
        <v>4.9000000000000004</v>
      </c>
      <c r="F28" s="11">
        <v>11.1</v>
      </c>
      <c r="G28" s="11">
        <v>23.4</v>
      </c>
      <c r="H28" s="11">
        <v>213.5</v>
      </c>
      <c r="I28" s="21">
        <v>0.08</v>
      </c>
      <c r="J28" s="25">
        <v>16.7</v>
      </c>
      <c r="K28" s="25">
        <v>0.9</v>
      </c>
      <c r="L28" s="11">
        <v>0.9</v>
      </c>
      <c r="M28" s="11">
        <v>54.2</v>
      </c>
      <c r="N28" s="21">
        <v>42.6</v>
      </c>
      <c r="O28" s="25">
        <v>105.2</v>
      </c>
      <c r="P28" s="14">
        <v>1.9</v>
      </c>
    </row>
    <row r="29" spans="1:16" ht="16" thickBot="1" x14ac:dyDescent="0.4">
      <c r="A29" s="6">
        <v>945</v>
      </c>
      <c r="B29" s="7">
        <v>3</v>
      </c>
      <c r="C29" s="55" t="s">
        <v>80</v>
      </c>
      <c r="D29" s="66">
        <v>200</v>
      </c>
      <c r="E29" s="66">
        <v>0.3</v>
      </c>
      <c r="F29" s="66">
        <v>2.2000000000000002</v>
      </c>
      <c r="G29" s="66">
        <v>67</v>
      </c>
      <c r="H29" s="66">
        <v>116</v>
      </c>
      <c r="I29" s="66"/>
      <c r="J29" s="66">
        <v>0.32</v>
      </c>
      <c r="K29" s="66">
        <v>0</v>
      </c>
      <c r="L29" s="66"/>
      <c r="M29" s="66">
        <v>20.6</v>
      </c>
      <c r="N29" s="66">
        <v>22.4</v>
      </c>
      <c r="O29" s="66" t="s">
        <v>20</v>
      </c>
      <c r="P29" s="66">
        <v>0.2</v>
      </c>
    </row>
    <row r="30" spans="1:16" ht="16" thickBot="1" x14ac:dyDescent="0.4">
      <c r="A30" s="6"/>
      <c r="B30" s="7">
        <v>4</v>
      </c>
      <c r="C30" s="128" t="s">
        <v>176</v>
      </c>
      <c r="D30" s="57">
        <v>40</v>
      </c>
      <c r="E30" s="57">
        <v>1.7</v>
      </c>
      <c r="F30" s="57">
        <v>0.14000000000000001</v>
      </c>
      <c r="G30" s="57">
        <v>5</v>
      </c>
      <c r="H30" s="57">
        <v>27.6</v>
      </c>
      <c r="I30" s="129">
        <v>0.12</v>
      </c>
      <c r="J30" s="130">
        <v>4</v>
      </c>
      <c r="K30" s="130">
        <v>0</v>
      </c>
      <c r="L30" s="57">
        <v>0</v>
      </c>
      <c r="M30" s="57">
        <v>0</v>
      </c>
      <c r="N30" s="129">
        <v>0.28000000000000003</v>
      </c>
      <c r="O30" s="130">
        <v>24.8</v>
      </c>
      <c r="P30" s="66">
        <v>8.4</v>
      </c>
    </row>
    <row r="31" spans="1:16" ht="16" thickBot="1" x14ac:dyDescent="0.4">
      <c r="A31" s="6"/>
      <c r="B31" s="7">
        <v>5</v>
      </c>
      <c r="C31" s="59" t="s">
        <v>168</v>
      </c>
      <c r="D31" s="11">
        <v>75</v>
      </c>
      <c r="E31" s="11">
        <v>6.1</v>
      </c>
      <c r="F31" s="11">
        <v>1.1000000000000001</v>
      </c>
      <c r="G31" s="11">
        <v>45</v>
      </c>
      <c r="H31" s="11">
        <v>221</v>
      </c>
      <c r="I31" s="21">
        <v>0.2</v>
      </c>
      <c r="J31" s="25" t="s">
        <v>20</v>
      </c>
      <c r="K31" s="25" t="s">
        <v>20</v>
      </c>
      <c r="L31" s="74">
        <v>1</v>
      </c>
      <c r="M31" s="74">
        <v>23</v>
      </c>
      <c r="N31" s="21">
        <v>33</v>
      </c>
      <c r="O31" s="25">
        <v>84</v>
      </c>
      <c r="P31" s="14"/>
    </row>
    <row r="32" spans="1:16" ht="16" thickBot="1" x14ac:dyDescent="0.4">
      <c r="A32" s="6"/>
      <c r="B32" s="7">
        <v>6</v>
      </c>
      <c r="C32" s="62" t="s">
        <v>169</v>
      </c>
      <c r="D32" s="11">
        <v>75</v>
      </c>
      <c r="E32" s="11">
        <v>3.3</v>
      </c>
      <c r="F32" s="11">
        <v>0.4</v>
      </c>
      <c r="G32" s="11">
        <v>21</v>
      </c>
      <c r="H32" s="11">
        <v>102</v>
      </c>
      <c r="I32" s="21">
        <v>0.1</v>
      </c>
      <c r="J32" s="25"/>
      <c r="K32" s="25"/>
      <c r="L32" s="74">
        <v>1</v>
      </c>
      <c r="M32" s="15">
        <v>9</v>
      </c>
      <c r="N32" s="21">
        <v>8</v>
      </c>
      <c r="O32" s="25">
        <v>43</v>
      </c>
      <c r="P32" s="14">
        <v>1.9</v>
      </c>
    </row>
    <row r="33" spans="1:16" ht="16" thickBot="1" x14ac:dyDescent="0.4">
      <c r="A33" s="16"/>
      <c r="B33" s="17"/>
      <c r="C33" s="101" t="s">
        <v>35</v>
      </c>
      <c r="D33" s="28">
        <f>D32+D31+D30+D29+D28+125</f>
        <v>765</v>
      </c>
      <c r="E33" s="28">
        <f t="shared" ref="E33:P33" si="3">SUM(E27:E32)</f>
        <v>39.199999999999996</v>
      </c>
      <c r="F33" s="28">
        <f t="shared" si="3"/>
        <v>38.040000000000006</v>
      </c>
      <c r="G33" s="28">
        <f t="shared" si="3"/>
        <v>163.26</v>
      </c>
      <c r="H33" s="28">
        <f t="shared" si="3"/>
        <v>983.80000000000007</v>
      </c>
      <c r="I33" s="28">
        <f t="shared" si="3"/>
        <v>0.56000000000000005</v>
      </c>
      <c r="J33" s="28">
        <f t="shared" si="3"/>
        <v>21.02</v>
      </c>
      <c r="K33" s="28">
        <f t="shared" si="3"/>
        <v>0.9</v>
      </c>
      <c r="L33" s="28">
        <f t="shared" si="3"/>
        <v>3.7</v>
      </c>
      <c r="M33" s="28">
        <f t="shared" si="3"/>
        <v>127.4</v>
      </c>
      <c r="N33" s="28">
        <f t="shared" si="3"/>
        <v>126.47999999999999</v>
      </c>
      <c r="O33" s="28">
        <f t="shared" si="3"/>
        <v>403.7</v>
      </c>
      <c r="P33" s="28">
        <f t="shared" si="3"/>
        <v>35.199999999999996</v>
      </c>
    </row>
    <row r="34" spans="1:16" ht="15" thickBot="1" x14ac:dyDescent="0.4">
      <c r="A34" s="153" t="s">
        <v>39</v>
      </c>
      <c r="B34" s="154"/>
      <c r="C34" s="154"/>
      <c r="D34" s="154"/>
      <c r="E34" s="154"/>
      <c r="F34" s="154"/>
      <c r="G34" s="154"/>
      <c r="H34" s="154"/>
      <c r="I34" s="154"/>
      <c r="J34" s="155"/>
      <c r="K34" s="155"/>
      <c r="L34" s="154"/>
      <c r="M34" s="154"/>
      <c r="N34" s="154"/>
      <c r="O34" s="156"/>
      <c r="P34" s="157"/>
    </row>
    <row r="35" spans="1:16" ht="16" thickBot="1" x14ac:dyDescent="0.4">
      <c r="A35" s="6">
        <v>943</v>
      </c>
      <c r="B35" s="7">
        <v>1</v>
      </c>
      <c r="C35" s="78" t="s">
        <v>175</v>
      </c>
      <c r="D35" s="79">
        <v>200</v>
      </c>
      <c r="E35" s="79" t="s">
        <v>20</v>
      </c>
      <c r="F35" s="79">
        <v>6.7</v>
      </c>
      <c r="G35" s="79">
        <v>14.8</v>
      </c>
      <c r="H35" s="79">
        <v>125.6</v>
      </c>
      <c r="I35" s="80">
        <v>0.3</v>
      </c>
      <c r="J35" s="107">
        <v>4.3</v>
      </c>
      <c r="K35" s="107">
        <v>1.4</v>
      </c>
      <c r="L35" s="79" t="s">
        <v>20</v>
      </c>
      <c r="M35" s="79">
        <v>23.8</v>
      </c>
      <c r="N35" s="80">
        <v>28</v>
      </c>
      <c r="O35" s="108">
        <v>190</v>
      </c>
      <c r="P35" s="107" t="s">
        <v>20</v>
      </c>
    </row>
    <row r="36" spans="1:16" ht="16" thickBot="1" x14ac:dyDescent="0.4">
      <c r="A36" s="6"/>
      <c r="B36" s="31">
        <v>2</v>
      </c>
      <c r="C36" s="55" t="s">
        <v>100</v>
      </c>
      <c r="D36" s="56">
        <v>45</v>
      </c>
      <c r="E36" s="56">
        <v>8</v>
      </c>
      <c r="F36" s="56">
        <v>0.02</v>
      </c>
      <c r="G36" s="56">
        <v>8</v>
      </c>
      <c r="H36" s="56">
        <v>142</v>
      </c>
      <c r="I36" s="56">
        <v>0.8</v>
      </c>
      <c r="J36" s="56">
        <v>6</v>
      </c>
      <c r="K36" s="56" t="s">
        <v>20</v>
      </c>
      <c r="L36" s="56" t="s">
        <v>20</v>
      </c>
      <c r="M36" s="56">
        <v>40</v>
      </c>
      <c r="N36" s="56">
        <v>0.12</v>
      </c>
      <c r="O36" s="56" t="s">
        <v>20</v>
      </c>
      <c r="P36" s="56" t="s">
        <v>20</v>
      </c>
    </row>
    <row r="37" spans="1:16" s="30" customFormat="1" ht="16" thickBot="1" x14ac:dyDescent="0.4">
      <c r="A37" s="16"/>
      <c r="B37" s="17"/>
      <c r="C37" s="101" t="s">
        <v>35</v>
      </c>
      <c r="D37" s="28">
        <f>SUM(D35:D36)</f>
        <v>245</v>
      </c>
      <c r="E37" s="28">
        <f t="shared" ref="E37:P37" si="4">SUM(E35:E36)</f>
        <v>8</v>
      </c>
      <c r="F37" s="28">
        <f t="shared" si="4"/>
        <v>6.72</v>
      </c>
      <c r="G37" s="28">
        <f t="shared" si="4"/>
        <v>22.8</v>
      </c>
      <c r="H37" s="28">
        <f t="shared" si="4"/>
        <v>267.60000000000002</v>
      </c>
      <c r="I37" s="28">
        <f t="shared" si="4"/>
        <v>1.1000000000000001</v>
      </c>
      <c r="J37" s="28">
        <f t="shared" si="4"/>
        <v>10.3</v>
      </c>
      <c r="K37" s="28">
        <f t="shared" si="4"/>
        <v>1.4</v>
      </c>
      <c r="L37" s="28">
        <f t="shared" si="4"/>
        <v>0</v>
      </c>
      <c r="M37" s="28">
        <f t="shared" si="4"/>
        <v>63.8</v>
      </c>
      <c r="N37" s="28">
        <f t="shared" si="4"/>
        <v>28.12</v>
      </c>
      <c r="O37" s="28">
        <f t="shared" si="4"/>
        <v>190</v>
      </c>
      <c r="P37" s="28">
        <f t="shared" si="4"/>
        <v>0</v>
      </c>
    </row>
    <row r="38" spans="1:16" ht="16" thickBot="1" x14ac:dyDescent="0.4">
      <c r="A38" s="6"/>
      <c r="B38" s="7"/>
      <c r="C38" s="42" t="s">
        <v>41</v>
      </c>
      <c r="D38" s="43">
        <f>D11+D20+D25+D33+D37</f>
        <v>3140</v>
      </c>
      <c r="E38" s="43">
        <f t="shared" ref="E38:P38" si="5">E11+E20+E25+E33+E37</f>
        <v>159.17999999999998</v>
      </c>
      <c r="F38" s="43">
        <f t="shared" si="5"/>
        <v>178.41</v>
      </c>
      <c r="G38" s="43">
        <f t="shared" si="5"/>
        <v>835.93999999999994</v>
      </c>
      <c r="H38" s="43">
        <f t="shared" si="5"/>
        <v>4272.7400000000007</v>
      </c>
      <c r="I38" s="43">
        <f t="shared" si="5"/>
        <v>3.202</v>
      </c>
      <c r="J38" s="43">
        <f t="shared" si="5"/>
        <v>203.84000000000003</v>
      </c>
      <c r="K38" s="43">
        <f t="shared" si="5"/>
        <v>2.59</v>
      </c>
      <c r="L38" s="43">
        <f t="shared" si="5"/>
        <v>54.620000000000005</v>
      </c>
      <c r="M38" s="43">
        <f t="shared" si="5"/>
        <v>2129.8200000000002</v>
      </c>
      <c r="N38" s="43">
        <f t="shared" si="5"/>
        <v>301.20999999999998</v>
      </c>
      <c r="O38" s="43">
        <f t="shared" si="5"/>
        <v>1774.4</v>
      </c>
      <c r="P38" s="43">
        <f t="shared" si="5"/>
        <v>119.93</v>
      </c>
    </row>
    <row r="39" spans="1:16" x14ac:dyDescent="0.3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1:16" ht="15.5" x14ac:dyDescent="0.35">
      <c r="A40" s="10"/>
    </row>
    <row r="41" spans="1:16" ht="15.5" x14ac:dyDescent="0.35">
      <c r="A41" s="10"/>
    </row>
  </sheetData>
  <mergeCells count="8">
    <mergeCell ref="B26:P26"/>
    <mergeCell ref="A34:P34"/>
    <mergeCell ref="E3:G3"/>
    <mergeCell ref="I3:L3"/>
    <mergeCell ref="M3:P3"/>
    <mergeCell ref="B5:P5"/>
    <mergeCell ref="B12:P12"/>
    <mergeCell ref="B21:P21"/>
  </mergeCells>
  <pageMargins left="0.70866141732283472" right="0.70866141732283472" top="0.78740157480314965" bottom="0.39370078740157483" header="0.31496062992125984" footer="0.31496062992125984"/>
  <pageSetup paperSize="9" scale="74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1"/>
  <sheetViews>
    <sheetView workbookViewId="0">
      <selection activeCell="C17" sqref="C17"/>
    </sheetView>
  </sheetViews>
  <sheetFormatPr defaultRowHeight="14.5" x14ac:dyDescent="0.35"/>
  <cols>
    <col min="1" max="1" width="11" customWidth="1"/>
    <col min="2" max="2" width="5.26953125" customWidth="1"/>
    <col min="3" max="3" width="26" customWidth="1"/>
    <col min="5" max="5" width="8.453125" customWidth="1"/>
    <col min="8" max="8" width="10.81640625" customWidth="1"/>
    <col min="10" max="10" width="8.1796875" customWidth="1"/>
    <col min="11" max="11" width="7.81640625" customWidth="1"/>
    <col min="12" max="12" width="5.54296875" customWidth="1"/>
    <col min="13" max="13" width="9.54296875" bestFit="1" customWidth="1"/>
  </cols>
  <sheetData>
    <row r="1" spans="1:16" ht="15" x14ac:dyDescent="0.35">
      <c r="G1" s="137" t="s">
        <v>151</v>
      </c>
      <c r="N1" s="136"/>
    </row>
    <row r="2" spans="1:16" ht="15" thickBot="1" x14ac:dyDescent="0.4"/>
    <row r="3" spans="1:16" ht="45.5" thickBot="1" x14ac:dyDescent="0.4">
      <c r="A3" s="1" t="s">
        <v>0</v>
      </c>
      <c r="B3" s="111" t="s">
        <v>1</v>
      </c>
      <c r="C3" s="111" t="s">
        <v>2</v>
      </c>
      <c r="D3" s="3" t="s">
        <v>3</v>
      </c>
      <c r="E3" s="160" t="s">
        <v>4</v>
      </c>
      <c r="F3" s="161"/>
      <c r="G3" s="162"/>
      <c r="H3" s="111" t="s">
        <v>5</v>
      </c>
      <c r="I3" s="160" t="s">
        <v>6</v>
      </c>
      <c r="J3" s="161"/>
      <c r="K3" s="161"/>
      <c r="L3" s="163"/>
      <c r="M3" s="161"/>
      <c r="N3" s="161"/>
      <c r="O3" s="161"/>
      <c r="P3" s="162"/>
    </row>
    <row r="4" spans="1:16" ht="15.5" thickBot="1" x14ac:dyDescent="0.4">
      <c r="A4" s="4"/>
      <c r="B4" s="5"/>
      <c r="C4" s="5"/>
      <c r="D4" s="5"/>
      <c r="E4" s="5" t="s">
        <v>7</v>
      </c>
      <c r="F4" s="5" t="s">
        <v>8</v>
      </c>
      <c r="G4" s="5" t="s">
        <v>9</v>
      </c>
      <c r="H4" s="5"/>
      <c r="I4" s="5" t="s">
        <v>10</v>
      </c>
      <c r="J4" s="5" t="s">
        <v>11</v>
      </c>
      <c r="K4" s="20" t="s">
        <v>12</v>
      </c>
      <c r="L4" s="36" t="s">
        <v>13</v>
      </c>
      <c r="M4" s="5" t="s">
        <v>14</v>
      </c>
      <c r="N4" s="5" t="s">
        <v>15</v>
      </c>
      <c r="O4" s="5" t="s">
        <v>16</v>
      </c>
      <c r="P4" s="5" t="s">
        <v>17</v>
      </c>
    </row>
    <row r="5" spans="1:16" ht="16.5" customHeight="1" thickBot="1" x14ac:dyDescent="0.4">
      <c r="A5" s="18"/>
      <c r="B5" s="148" t="s">
        <v>18</v>
      </c>
      <c r="C5" s="149"/>
      <c r="D5" s="149"/>
      <c r="E5" s="149"/>
      <c r="F5" s="149"/>
      <c r="G5" s="149"/>
      <c r="H5" s="149"/>
      <c r="I5" s="149"/>
      <c r="J5" s="149"/>
      <c r="K5" s="149"/>
      <c r="L5" s="151"/>
      <c r="M5" s="149"/>
      <c r="N5" s="149"/>
      <c r="O5" s="149"/>
      <c r="P5" s="152"/>
    </row>
    <row r="6" spans="1:16" ht="20.25" customHeight="1" thickBot="1" x14ac:dyDescent="0.4">
      <c r="A6" s="6">
        <v>41</v>
      </c>
      <c r="B6" s="7">
        <v>1</v>
      </c>
      <c r="C6" s="8" t="s">
        <v>19</v>
      </c>
      <c r="D6" s="7">
        <v>20</v>
      </c>
      <c r="E6" s="7">
        <v>0.1</v>
      </c>
      <c r="F6" s="7">
        <v>14.5</v>
      </c>
      <c r="G6" s="7">
        <v>0.16</v>
      </c>
      <c r="H6" s="7">
        <v>150</v>
      </c>
      <c r="I6" s="7" t="s">
        <v>20</v>
      </c>
      <c r="J6" s="7" t="s">
        <v>20</v>
      </c>
      <c r="K6" s="26">
        <v>0.1</v>
      </c>
      <c r="L6" s="27" t="s">
        <v>20</v>
      </c>
      <c r="M6" s="7">
        <v>2.4</v>
      </c>
      <c r="N6" s="7">
        <v>0.08</v>
      </c>
      <c r="O6" s="7">
        <v>3.8</v>
      </c>
      <c r="P6" s="7">
        <v>0.04</v>
      </c>
    </row>
    <row r="7" spans="1:16" ht="17.25" customHeight="1" thickBot="1" x14ac:dyDescent="0.4">
      <c r="A7" s="6">
        <v>42</v>
      </c>
      <c r="B7" s="7">
        <v>2</v>
      </c>
      <c r="C7" s="8" t="s">
        <v>21</v>
      </c>
      <c r="D7" s="7">
        <v>30</v>
      </c>
      <c r="E7" s="7">
        <v>7.11</v>
      </c>
      <c r="F7" s="7">
        <v>9.15</v>
      </c>
      <c r="G7" s="7" t="s">
        <v>20</v>
      </c>
      <c r="H7" s="7">
        <v>113.1</v>
      </c>
      <c r="I7" s="7" t="s">
        <v>20</v>
      </c>
      <c r="J7" s="7">
        <v>0.72</v>
      </c>
      <c r="K7" s="26" t="s">
        <v>20</v>
      </c>
      <c r="L7" s="27" t="s">
        <v>20</v>
      </c>
      <c r="M7" s="7">
        <v>273</v>
      </c>
      <c r="N7" s="7" t="s">
        <v>20</v>
      </c>
      <c r="O7" s="7" t="s">
        <v>20</v>
      </c>
      <c r="P7" s="7" t="s">
        <v>20</v>
      </c>
    </row>
    <row r="8" spans="1:16" ht="22.5" customHeight="1" thickBot="1" x14ac:dyDescent="0.4">
      <c r="A8" s="6">
        <v>390</v>
      </c>
      <c r="B8" s="7">
        <v>3</v>
      </c>
      <c r="C8" s="55" t="s">
        <v>92</v>
      </c>
      <c r="D8" s="56">
        <v>200</v>
      </c>
      <c r="E8" s="56">
        <v>5.96</v>
      </c>
      <c r="F8" s="56">
        <v>12.04</v>
      </c>
      <c r="G8" s="56">
        <v>33.159999999999997</v>
      </c>
      <c r="H8" s="56">
        <v>254</v>
      </c>
      <c r="I8" s="56">
        <v>0.16</v>
      </c>
      <c r="J8" s="56">
        <v>1.22</v>
      </c>
      <c r="K8" s="56">
        <v>1.2</v>
      </c>
      <c r="L8" s="56" t="s">
        <v>20</v>
      </c>
      <c r="M8" s="56">
        <v>125.24</v>
      </c>
      <c r="N8" s="56">
        <v>0.78</v>
      </c>
      <c r="O8" s="56">
        <v>0.94</v>
      </c>
      <c r="P8" s="56">
        <v>4.5</v>
      </c>
    </row>
    <row r="9" spans="1:16" ht="13.5" customHeight="1" thickBot="1" x14ac:dyDescent="0.4">
      <c r="A9" s="6">
        <v>959</v>
      </c>
      <c r="B9" s="7">
        <v>4</v>
      </c>
      <c r="C9" s="8" t="s">
        <v>23</v>
      </c>
      <c r="D9" s="7">
        <v>200</v>
      </c>
      <c r="E9" s="7">
        <v>4</v>
      </c>
      <c r="F9" s="7">
        <v>4</v>
      </c>
      <c r="G9" s="7">
        <v>16</v>
      </c>
      <c r="H9" s="7">
        <v>116</v>
      </c>
      <c r="I9" s="7">
        <v>0.04</v>
      </c>
      <c r="J9" s="7">
        <v>1</v>
      </c>
      <c r="K9" s="26">
        <v>0.01</v>
      </c>
      <c r="L9" s="27" t="s">
        <v>20</v>
      </c>
      <c r="M9" s="7">
        <v>121</v>
      </c>
      <c r="N9" s="7">
        <v>14</v>
      </c>
      <c r="O9" s="7">
        <v>90</v>
      </c>
      <c r="P9" s="7">
        <v>1</v>
      </c>
    </row>
    <row r="10" spans="1:16" ht="16" thickBot="1" x14ac:dyDescent="0.4">
      <c r="A10" s="6"/>
      <c r="B10" s="7">
        <v>5</v>
      </c>
      <c r="C10" s="8" t="s">
        <v>24</v>
      </c>
      <c r="D10" s="7">
        <v>100</v>
      </c>
      <c r="E10" s="7">
        <v>12.8</v>
      </c>
      <c r="F10" s="7">
        <v>13.1</v>
      </c>
      <c r="G10" s="7">
        <v>47.9</v>
      </c>
      <c r="H10" s="7">
        <v>253.9</v>
      </c>
      <c r="I10" s="7">
        <v>0.13</v>
      </c>
      <c r="J10" s="7">
        <v>1.76</v>
      </c>
      <c r="K10" s="26" t="s">
        <v>20</v>
      </c>
      <c r="L10" s="27">
        <v>0.42</v>
      </c>
      <c r="M10" s="7">
        <v>16.399999999999999</v>
      </c>
      <c r="N10" s="7">
        <v>0.03</v>
      </c>
      <c r="O10" s="7">
        <v>37.200000000000003</v>
      </c>
      <c r="P10" s="7">
        <v>2.8</v>
      </c>
    </row>
    <row r="11" spans="1:16" ht="16" thickBot="1" x14ac:dyDescent="0.4">
      <c r="A11" s="16"/>
      <c r="B11" s="17"/>
      <c r="C11" s="100" t="s">
        <v>35</v>
      </c>
      <c r="D11" s="41">
        <f>SUM(D6:D10)</f>
        <v>550</v>
      </c>
      <c r="E11" s="41">
        <f>SUM(E6:E10)</f>
        <v>29.970000000000002</v>
      </c>
      <c r="F11" s="41">
        <f t="shared" ref="F11:P11" si="0">SUM(F6:F10)</f>
        <v>52.79</v>
      </c>
      <c r="G11" s="41">
        <f t="shared" si="0"/>
        <v>97.22</v>
      </c>
      <c r="H11" s="41">
        <f t="shared" si="0"/>
        <v>887</v>
      </c>
      <c r="I11" s="41">
        <f t="shared" si="0"/>
        <v>0.33</v>
      </c>
      <c r="J11" s="41">
        <f t="shared" si="0"/>
        <v>4.7</v>
      </c>
      <c r="K11" s="41">
        <f t="shared" si="0"/>
        <v>1.31</v>
      </c>
      <c r="L11" s="41">
        <f t="shared" si="0"/>
        <v>0.42</v>
      </c>
      <c r="M11" s="41">
        <f t="shared" si="0"/>
        <v>538.04</v>
      </c>
      <c r="N11" s="41">
        <f t="shared" si="0"/>
        <v>14.889999999999999</v>
      </c>
      <c r="O11" s="41">
        <f t="shared" si="0"/>
        <v>131.94</v>
      </c>
      <c r="P11" s="41">
        <f t="shared" si="0"/>
        <v>8.34</v>
      </c>
    </row>
    <row r="12" spans="1:16" ht="15.5" thickBot="1" x14ac:dyDescent="0.4">
      <c r="A12" s="18"/>
      <c r="B12" s="148" t="s">
        <v>25</v>
      </c>
      <c r="C12" s="149"/>
      <c r="D12" s="149"/>
      <c r="E12" s="149"/>
      <c r="F12" s="149"/>
      <c r="G12" s="149"/>
      <c r="H12" s="149"/>
      <c r="I12" s="149"/>
      <c r="J12" s="149"/>
      <c r="K12" s="149"/>
      <c r="L12" s="151"/>
      <c r="M12" s="149"/>
      <c r="N12" s="149"/>
      <c r="O12" s="149"/>
      <c r="P12" s="152"/>
    </row>
    <row r="13" spans="1:16" ht="24" customHeight="1" thickBot="1" x14ac:dyDescent="0.4">
      <c r="A13" s="113" t="s">
        <v>161</v>
      </c>
      <c r="B13" s="7">
        <v>1</v>
      </c>
      <c r="C13" s="52" t="s">
        <v>111</v>
      </c>
      <c r="D13" s="53">
        <v>300</v>
      </c>
      <c r="E13" s="53">
        <v>26.4</v>
      </c>
      <c r="F13" s="53">
        <v>28.4</v>
      </c>
      <c r="G13" s="53">
        <v>105.2</v>
      </c>
      <c r="H13" s="53">
        <v>336</v>
      </c>
      <c r="I13" s="53">
        <v>0.06</v>
      </c>
      <c r="J13" s="53">
        <v>0.4</v>
      </c>
      <c r="K13" s="53" t="s">
        <v>20</v>
      </c>
      <c r="L13" s="53">
        <v>0.8</v>
      </c>
      <c r="M13" s="53">
        <v>145.72999999999999</v>
      </c>
      <c r="N13" s="53">
        <v>219.3</v>
      </c>
      <c r="O13" s="53">
        <v>50.1</v>
      </c>
      <c r="P13" s="53">
        <v>1.6</v>
      </c>
    </row>
    <row r="14" spans="1:16" ht="18.75" customHeight="1" thickBot="1" x14ac:dyDescent="0.4">
      <c r="A14" s="6">
        <v>126</v>
      </c>
      <c r="B14" s="7">
        <v>2</v>
      </c>
      <c r="C14" s="55" t="s">
        <v>119</v>
      </c>
      <c r="D14" s="56">
        <v>50</v>
      </c>
      <c r="E14" s="66">
        <v>1.58</v>
      </c>
      <c r="F14" s="66">
        <v>5.3</v>
      </c>
      <c r="G14" s="66">
        <v>2.58</v>
      </c>
      <c r="H14" s="66">
        <v>86.6</v>
      </c>
      <c r="I14" s="66">
        <v>0.03</v>
      </c>
      <c r="J14" s="66">
        <v>29.96</v>
      </c>
      <c r="K14" s="66" t="s">
        <v>20</v>
      </c>
      <c r="L14" s="66" t="s">
        <v>20</v>
      </c>
      <c r="M14" s="66">
        <v>322.60000000000002</v>
      </c>
      <c r="N14" s="66">
        <v>14.71</v>
      </c>
      <c r="O14" s="66">
        <v>33.78</v>
      </c>
      <c r="P14" s="66">
        <v>0.86</v>
      </c>
    </row>
    <row r="15" spans="1:16" ht="18.75" customHeight="1" thickBot="1" x14ac:dyDescent="0.4">
      <c r="A15" s="6">
        <v>645</v>
      </c>
      <c r="B15" s="7">
        <v>3</v>
      </c>
      <c r="C15" s="8" t="s">
        <v>164</v>
      </c>
      <c r="D15" s="7">
        <v>250</v>
      </c>
      <c r="E15" s="7">
        <v>41.4</v>
      </c>
      <c r="F15" s="7">
        <v>15.7</v>
      </c>
      <c r="G15" s="7">
        <v>67.2</v>
      </c>
      <c r="H15" s="7">
        <v>25.2</v>
      </c>
      <c r="I15" s="7">
        <v>0.41</v>
      </c>
      <c r="J15" s="7">
        <v>4.8</v>
      </c>
      <c r="K15" s="26">
        <v>0.23</v>
      </c>
      <c r="L15" s="38" t="s">
        <v>20</v>
      </c>
      <c r="M15" s="7">
        <v>5</v>
      </c>
      <c r="N15" s="7">
        <v>47.3</v>
      </c>
      <c r="O15" s="7" t="s">
        <v>20</v>
      </c>
      <c r="P15" s="7">
        <v>247.6</v>
      </c>
    </row>
    <row r="16" spans="1:16" ht="14.25" customHeight="1" thickBot="1" x14ac:dyDescent="0.4">
      <c r="A16" s="6">
        <v>867</v>
      </c>
      <c r="B16" s="7">
        <v>4</v>
      </c>
      <c r="C16" s="83" t="s">
        <v>195</v>
      </c>
      <c r="D16" s="53">
        <v>200</v>
      </c>
      <c r="E16" s="53">
        <v>0.2</v>
      </c>
      <c r="F16" s="53">
        <v>0.19</v>
      </c>
      <c r="G16" s="53">
        <v>0.76</v>
      </c>
      <c r="H16" s="53">
        <v>126</v>
      </c>
      <c r="I16" s="53">
        <v>0.05</v>
      </c>
      <c r="J16" s="53">
        <v>0.4</v>
      </c>
      <c r="K16" s="53">
        <v>0</v>
      </c>
      <c r="L16" s="53">
        <v>0.1</v>
      </c>
      <c r="M16" s="53">
        <v>116</v>
      </c>
      <c r="N16" s="53">
        <v>0.7</v>
      </c>
      <c r="O16" s="53">
        <v>24</v>
      </c>
      <c r="P16" s="53">
        <v>8</v>
      </c>
    </row>
    <row r="17" spans="1:16" ht="17.25" customHeight="1" thickBot="1" x14ac:dyDescent="0.4">
      <c r="A17" s="6"/>
      <c r="B17" s="7">
        <v>5</v>
      </c>
      <c r="C17" s="59" t="s">
        <v>168</v>
      </c>
      <c r="D17" s="7">
        <v>75</v>
      </c>
      <c r="E17" s="7">
        <v>6.1</v>
      </c>
      <c r="F17" s="7">
        <v>1.1000000000000001</v>
      </c>
      <c r="G17" s="7">
        <v>45</v>
      </c>
      <c r="H17" s="7">
        <v>221</v>
      </c>
      <c r="I17" s="7">
        <v>0.2</v>
      </c>
      <c r="J17" s="7" t="s">
        <v>20</v>
      </c>
      <c r="K17" s="26" t="s">
        <v>20</v>
      </c>
      <c r="L17" s="89">
        <v>1</v>
      </c>
      <c r="M17" s="69">
        <v>23</v>
      </c>
      <c r="N17" s="7">
        <v>33</v>
      </c>
      <c r="O17" s="7">
        <v>84</v>
      </c>
      <c r="P17" s="7">
        <v>1.9</v>
      </c>
    </row>
    <row r="18" spans="1:16" ht="21.75" customHeight="1" thickBot="1" x14ac:dyDescent="0.4">
      <c r="A18" s="6"/>
      <c r="B18" s="7">
        <v>6</v>
      </c>
      <c r="C18" s="62" t="s">
        <v>169</v>
      </c>
      <c r="D18" s="7">
        <v>75</v>
      </c>
      <c r="E18" s="7">
        <v>3.3</v>
      </c>
      <c r="F18" s="7">
        <v>6.4</v>
      </c>
      <c r="G18" s="7">
        <v>21</v>
      </c>
      <c r="H18" s="7">
        <v>102</v>
      </c>
      <c r="I18" s="7">
        <v>0.1</v>
      </c>
      <c r="J18" s="7">
        <v>0</v>
      </c>
      <c r="K18" s="26">
        <v>0</v>
      </c>
      <c r="L18" s="88">
        <v>1</v>
      </c>
      <c r="M18" s="13">
        <v>9</v>
      </c>
      <c r="N18" s="7">
        <v>8</v>
      </c>
      <c r="O18" s="7">
        <v>43</v>
      </c>
      <c r="P18" s="7">
        <v>0</v>
      </c>
    </row>
    <row r="19" spans="1:16" ht="13.5" customHeight="1" thickBot="1" x14ac:dyDescent="0.4">
      <c r="A19" s="16"/>
      <c r="B19" s="17"/>
      <c r="C19" s="101" t="s">
        <v>35</v>
      </c>
      <c r="D19" s="41">
        <f>SUM(D13:D18)</f>
        <v>950</v>
      </c>
      <c r="E19" s="41">
        <f t="shared" ref="E19:P19" si="1">SUM(E13:E18)</f>
        <v>78.97999999999999</v>
      </c>
      <c r="F19" s="41">
        <f t="shared" si="1"/>
        <v>57.089999999999989</v>
      </c>
      <c r="G19" s="41">
        <f t="shared" si="1"/>
        <v>241.74</v>
      </c>
      <c r="H19" s="41">
        <f t="shared" si="1"/>
        <v>896.8</v>
      </c>
      <c r="I19" s="41">
        <f t="shared" si="1"/>
        <v>0.85</v>
      </c>
      <c r="J19" s="41">
        <f t="shared" si="1"/>
        <v>35.559999999999995</v>
      </c>
      <c r="K19" s="41">
        <f t="shared" si="1"/>
        <v>0.23</v>
      </c>
      <c r="L19" s="41">
        <f t="shared" si="1"/>
        <v>2.9</v>
      </c>
      <c r="M19" s="41">
        <f t="shared" si="1"/>
        <v>621.33000000000004</v>
      </c>
      <c r="N19" s="41">
        <f t="shared" si="1"/>
        <v>323.01</v>
      </c>
      <c r="O19" s="41">
        <f t="shared" si="1"/>
        <v>234.88</v>
      </c>
      <c r="P19" s="41">
        <f t="shared" si="1"/>
        <v>259.95999999999998</v>
      </c>
    </row>
    <row r="20" spans="1:16" ht="15.5" thickBot="1" x14ac:dyDescent="0.4">
      <c r="A20" s="19"/>
      <c r="B20" s="148" t="s">
        <v>31</v>
      </c>
      <c r="C20" s="149"/>
      <c r="D20" s="149"/>
      <c r="E20" s="149"/>
      <c r="F20" s="149"/>
      <c r="G20" s="149"/>
      <c r="H20" s="149"/>
      <c r="I20" s="149"/>
      <c r="J20" s="158"/>
      <c r="K20" s="158"/>
      <c r="L20" s="149"/>
      <c r="M20" s="149"/>
      <c r="N20" s="149"/>
      <c r="O20" s="158"/>
      <c r="P20" s="159"/>
    </row>
    <row r="21" spans="1:16" ht="16" thickBot="1" x14ac:dyDescent="0.4">
      <c r="A21" s="6">
        <v>463</v>
      </c>
      <c r="B21" s="7">
        <v>1</v>
      </c>
      <c r="C21" s="82" t="s">
        <v>132</v>
      </c>
      <c r="D21" s="66" t="s">
        <v>187</v>
      </c>
      <c r="E21" s="66">
        <v>11.2</v>
      </c>
      <c r="F21" s="66">
        <v>11.4</v>
      </c>
      <c r="G21" s="66">
        <v>32.299999999999997</v>
      </c>
      <c r="H21" s="66">
        <v>202</v>
      </c>
      <c r="I21" s="66">
        <v>7.0000000000000007E-2</v>
      </c>
      <c r="J21" s="66">
        <v>2.9</v>
      </c>
      <c r="K21" s="66" t="s">
        <v>20</v>
      </c>
      <c r="L21" s="66">
        <v>0.71</v>
      </c>
      <c r="M21" s="66">
        <v>82.1</v>
      </c>
      <c r="N21" s="66">
        <v>1.91</v>
      </c>
      <c r="O21" s="66">
        <v>80.3</v>
      </c>
      <c r="P21" s="66">
        <v>21.08</v>
      </c>
    </row>
    <row r="22" spans="1:16" ht="16" thickBot="1" x14ac:dyDescent="0.4">
      <c r="A22" s="6"/>
      <c r="B22" s="7">
        <v>2</v>
      </c>
      <c r="C22" s="52" t="s">
        <v>189</v>
      </c>
      <c r="D22" s="57">
        <v>285</v>
      </c>
      <c r="E22" s="57">
        <v>0.22</v>
      </c>
      <c r="F22" s="57">
        <v>0.5</v>
      </c>
      <c r="G22" s="57">
        <v>20.2</v>
      </c>
      <c r="H22" s="57">
        <v>94.5</v>
      </c>
      <c r="I22" s="57">
        <v>7.0000000000000007E-2</v>
      </c>
      <c r="J22" s="57">
        <v>150</v>
      </c>
      <c r="K22" s="57" t="s">
        <v>20</v>
      </c>
      <c r="L22" s="57" t="s">
        <v>20</v>
      </c>
      <c r="M22" s="57">
        <v>85</v>
      </c>
      <c r="N22" s="57">
        <v>0.75</v>
      </c>
      <c r="O22" s="57" t="s">
        <v>20</v>
      </c>
      <c r="P22" s="57" t="s">
        <v>20</v>
      </c>
    </row>
    <row r="23" spans="1:16" ht="16" thickBot="1" x14ac:dyDescent="0.4">
      <c r="A23" s="6">
        <v>943</v>
      </c>
      <c r="B23" s="7">
        <v>3</v>
      </c>
      <c r="C23" s="8" t="s">
        <v>175</v>
      </c>
      <c r="D23" s="34">
        <v>200</v>
      </c>
      <c r="E23" s="90" t="s">
        <v>20</v>
      </c>
      <c r="F23" s="90">
        <v>6.7</v>
      </c>
      <c r="G23" s="90">
        <v>14.8</v>
      </c>
      <c r="H23" s="90">
        <v>125.6</v>
      </c>
      <c r="I23" s="35">
        <v>0.3</v>
      </c>
      <c r="J23" s="91">
        <v>4.3</v>
      </c>
      <c r="K23" s="91">
        <v>1.4</v>
      </c>
      <c r="L23" s="90" t="s">
        <v>20</v>
      </c>
      <c r="M23" s="90">
        <v>23.8</v>
      </c>
      <c r="N23" s="35">
        <v>28</v>
      </c>
      <c r="O23" s="92">
        <v>190</v>
      </c>
      <c r="P23" s="91" t="s">
        <v>20</v>
      </c>
    </row>
    <row r="24" spans="1:16" ht="16" thickBot="1" x14ac:dyDescent="0.4">
      <c r="A24" s="16"/>
      <c r="B24" s="17"/>
      <c r="C24" s="101" t="s">
        <v>35</v>
      </c>
      <c r="D24" s="99">
        <v>620</v>
      </c>
      <c r="E24" s="102">
        <f t="shared" ref="E24:P24" si="2">SUM(E21:E23)</f>
        <v>11.42</v>
      </c>
      <c r="F24" s="103">
        <f t="shared" si="2"/>
        <v>18.600000000000001</v>
      </c>
      <c r="G24" s="103">
        <f t="shared" si="2"/>
        <v>67.3</v>
      </c>
      <c r="H24" s="103">
        <f t="shared" si="2"/>
        <v>422.1</v>
      </c>
      <c r="I24" s="103">
        <f t="shared" si="2"/>
        <v>0.44</v>
      </c>
      <c r="J24" s="103">
        <f t="shared" si="2"/>
        <v>157.20000000000002</v>
      </c>
      <c r="K24" s="103">
        <f t="shared" si="2"/>
        <v>1.4</v>
      </c>
      <c r="L24" s="103">
        <f t="shared" si="2"/>
        <v>0.71</v>
      </c>
      <c r="M24" s="103">
        <f t="shared" si="2"/>
        <v>190.9</v>
      </c>
      <c r="N24" s="103">
        <f t="shared" si="2"/>
        <v>30.66</v>
      </c>
      <c r="O24" s="103">
        <f t="shared" si="2"/>
        <v>270.3</v>
      </c>
      <c r="P24" s="103">
        <f t="shared" si="2"/>
        <v>21.08</v>
      </c>
    </row>
    <row r="25" spans="1:16" ht="15.5" thickBot="1" x14ac:dyDescent="0.4">
      <c r="A25" s="18"/>
      <c r="B25" s="148" t="s">
        <v>36</v>
      </c>
      <c r="C25" s="149"/>
      <c r="D25" s="149"/>
      <c r="E25" s="149"/>
      <c r="F25" s="149"/>
      <c r="G25" s="149"/>
      <c r="H25" s="149"/>
      <c r="I25" s="150"/>
      <c r="J25" s="151"/>
      <c r="K25" s="151"/>
      <c r="L25" s="149"/>
      <c r="M25" s="149"/>
      <c r="N25" s="150"/>
      <c r="O25" s="151"/>
      <c r="P25" s="152"/>
    </row>
    <row r="26" spans="1:16" ht="16" thickBot="1" x14ac:dyDescent="0.4">
      <c r="A26" s="6">
        <v>516</v>
      </c>
      <c r="B26" s="7">
        <v>1</v>
      </c>
      <c r="C26" s="52" t="s">
        <v>112</v>
      </c>
      <c r="D26" s="53">
        <v>100</v>
      </c>
      <c r="E26" s="53">
        <v>2.6</v>
      </c>
      <c r="F26" s="53">
        <v>6.4</v>
      </c>
      <c r="G26" s="53">
        <v>1.02</v>
      </c>
      <c r="H26" s="53">
        <v>96.8</v>
      </c>
      <c r="I26" s="53">
        <v>0.05</v>
      </c>
      <c r="J26" s="53">
        <v>2.2999999999999998</v>
      </c>
      <c r="K26" s="53" t="s">
        <v>20</v>
      </c>
      <c r="L26" s="53">
        <v>10.4</v>
      </c>
      <c r="M26" s="53">
        <v>52.5</v>
      </c>
      <c r="N26" s="53">
        <v>0.6</v>
      </c>
      <c r="O26" s="53">
        <v>69</v>
      </c>
      <c r="P26" s="53">
        <v>17</v>
      </c>
    </row>
    <row r="27" spans="1:16" ht="16" thickBot="1" x14ac:dyDescent="0.4">
      <c r="A27" s="6" t="s">
        <v>152</v>
      </c>
      <c r="B27" s="7">
        <v>2</v>
      </c>
      <c r="C27" s="52" t="s">
        <v>55</v>
      </c>
      <c r="D27" s="57">
        <v>150</v>
      </c>
      <c r="E27" s="57">
        <v>7.4</v>
      </c>
      <c r="F27" s="57">
        <v>6</v>
      </c>
      <c r="G27" s="57">
        <v>35.299999999999997</v>
      </c>
      <c r="H27" s="57">
        <v>224.6</v>
      </c>
      <c r="I27" s="57">
        <v>0.08</v>
      </c>
      <c r="J27" s="57" t="s">
        <v>20</v>
      </c>
      <c r="K27" s="57" t="s">
        <v>20</v>
      </c>
      <c r="L27" s="57" t="s">
        <v>20</v>
      </c>
      <c r="M27" s="57">
        <v>6.5</v>
      </c>
      <c r="N27" s="57">
        <v>1.5</v>
      </c>
      <c r="O27" s="57">
        <v>49.6</v>
      </c>
      <c r="P27" s="57">
        <v>28.2</v>
      </c>
    </row>
    <row r="28" spans="1:16" ht="16" thickBot="1" x14ac:dyDescent="0.4">
      <c r="A28" s="6">
        <v>759</v>
      </c>
      <c r="B28" s="7">
        <v>3</v>
      </c>
      <c r="C28" s="52" t="s">
        <v>193</v>
      </c>
      <c r="D28" s="57">
        <v>50</v>
      </c>
      <c r="E28" s="57">
        <v>0.4</v>
      </c>
      <c r="F28" s="57">
        <v>0.86</v>
      </c>
      <c r="G28" s="57">
        <v>3.11</v>
      </c>
      <c r="H28" s="57">
        <v>21.85</v>
      </c>
      <c r="I28" s="57">
        <v>8.5000000000000006E-3</v>
      </c>
      <c r="J28" s="57">
        <v>0.98</v>
      </c>
      <c r="K28" s="57" t="s">
        <v>20</v>
      </c>
      <c r="L28" s="57" t="s">
        <v>20</v>
      </c>
      <c r="M28" s="57">
        <v>3.4</v>
      </c>
      <c r="N28" s="57">
        <v>0.13</v>
      </c>
      <c r="O28" s="57">
        <v>176.4</v>
      </c>
      <c r="P28" s="57">
        <v>2.1</v>
      </c>
    </row>
    <row r="29" spans="1:16" ht="16" thickBot="1" x14ac:dyDescent="0.4">
      <c r="A29" s="6">
        <v>944</v>
      </c>
      <c r="B29" s="7">
        <v>4</v>
      </c>
      <c r="C29" s="8" t="s">
        <v>113</v>
      </c>
      <c r="D29" s="11">
        <v>200</v>
      </c>
      <c r="E29" s="11">
        <v>3</v>
      </c>
      <c r="F29" s="11">
        <v>0.2</v>
      </c>
      <c r="G29" s="11">
        <v>11</v>
      </c>
      <c r="H29" s="11">
        <v>139.5</v>
      </c>
      <c r="I29" s="21">
        <v>0.02</v>
      </c>
      <c r="J29" s="25">
        <v>0</v>
      </c>
      <c r="K29" s="25">
        <v>0</v>
      </c>
      <c r="L29" s="11">
        <v>0</v>
      </c>
      <c r="M29" s="11">
        <v>12</v>
      </c>
      <c r="N29" s="21">
        <v>8</v>
      </c>
      <c r="O29" s="25">
        <v>5.07</v>
      </c>
      <c r="P29" s="14">
        <v>0.8</v>
      </c>
    </row>
    <row r="30" spans="1:16" ht="16" thickBot="1" x14ac:dyDescent="0.4">
      <c r="A30" s="6"/>
      <c r="B30" s="7">
        <v>5</v>
      </c>
      <c r="C30" s="128" t="s">
        <v>177</v>
      </c>
      <c r="D30" s="57">
        <v>40</v>
      </c>
      <c r="E30" s="57">
        <v>3</v>
      </c>
      <c r="F30" s="57">
        <v>0.17199999999999999</v>
      </c>
      <c r="G30" s="57">
        <v>8.1999999999999993</v>
      </c>
      <c r="H30" s="57">
        <v>45.2</v>
      </c>
      <c r="I30" s="129">
        <v>5.4</v>
      </c>
      <c r="J30" s="130">
        <v>0</v>
      </c>
      <c r="K30" s="130">
        <v>0</v>
      </c>
      <c r="L30" s="57">
        <v>0</v>
      </c>
      <c r="M30" s="57">
        <v>7.2</v>
      </c>
      <c r="N30" s="129">
        <v>0</v>
      </c>
      <c r="O30" s="130">
        <v>0</v>
      </c>
      <c r="P30" s="57">
        <v>4.5</v>
      </c>
    </row>
    <row r="31" spans="1:16" ht="16" thickBot="1" x14ac:dyDescent="0.4">
      <c r="A31" s="6"/>
      <c r="B31" s="7">
        <v>6</v>
      </c>
      <c r="C31" s="59" t="s">
        <v>168</v>
      </c>
      <c r="D31" s="11">
        <v>75</v>
      </c>
      <c r="E31" s="11">
        <v>6.1</v>
      </c>
      <c r="F31" s="11">
        <v>1.1000000000000001</v>
      </c>
      <c r="G31" s="11">
        <v>45</v>
      </c>
      <c r="H31" s="11">
        <v>221</v>
      </c>
      <c r="I31" s="21">
        <v>0.2</v>
      </c>
      <c r="J31" s="25" t="s">
        <v>20</v>
      </c>
      <c r="K31" s="25" t="s">
        <v>20</v>
      </c>
      <c r="L31" s="74">
        <v>1</v>
      </c>
      <c r="M31" s="74">
        <v>23</v>
      </c>
      <c r="N31" s="21">
        <v>33</v>
      </c>
      <c r="O31" s="25">
        <v>84</v>
      </c>
      <c r="P31" s="14"/>
    </row>
    <row r="32" spans="1:16" ht="16" thickBot="1" x14ac:dyDescent="0.4">
      <c r="A32" s="6"/>
      <c r="B32" s="7">
        <v>7</v>
      </c>
      <c r="C32" s="62" t="s">
        <v>169</v>
      </c>
      <c r="D32" s="11">
        <v>75</v>
      </c>
      <c r="E32" s="11">
        <v>3.3</v>
      </c>
      <c r="F32" s="11">
        <v>0.4</v>
      </c>
      <c r="G32" s="11">
        <v>21</v>
      </c>
      <c r="H32" s="11">
        <v>102</v>
      </c>
      <c r="I32" s="21">
        <v>0.1</v>
      </c>
      <c r="J32" s="25"/>
      <c r="K32" s="25"/>
      <c r="L32" s="74">
        <v>1</v>
      </c>
      <c r="M32" s="15">
        <v>9</v>
      </c>
      <c r="N32" s="21">
        <v>8</v>
      </c>
      <c r="O32" s="25">
        <v>43</v>
      </c>
      <c r="P32" s="14">
        <v>1.9</v>
      </c>
    </row>
    <row r="33" spans="1:16" ht="16" thickBot="1" x14ac:dyDescent="0.4">
      <c r="A33" s="16"/>
      <c r="B33" s="17"/>
      <c r="C33" s="101" t="s">
        <v>35</v>
      </c>
      <c r="D33" s="28">
        <f>D32+D31+D30+D28+D27+D26+210</f>
        <v>700</v>
      </c>
      <c r="E33" s="28">
        <f t="shared" ref="E33:P33" si="3">SUM(E26:E32)</f>
        <v>25.8</v>
      </c>
      <c r="F33" s="28">
        <f t="shared" si="3"/>
        <v>15.132</v>
      </c>
      <c r="G33" s="28">
        <f t="shared" si="3"/>
        <v>124.63</v>
      </c>
      <c r="H33" s="28">
        <f t="shared" si="3"/>
        <v>850.95</v>
      </c>
      <c r="I33" s="28">
        <f t="shared" si="3"/>
        <v>5.8585000000000003</v>
      </c>
      <c r="J33" s="28">
        <f t="shared" si="3"/>
        <v>3.28</v>
      </c>
      <c r="K33" s="28">
        <f t="shared" si="3"/>
        <v>0</v>
      </c>
      <c r="L33" s="28">
        <f t="shared" si="3"/>
        <v>12.4</v>
      </c>
      <c r="M33" s="28">
        <f t="shared" si="3"/>
        <v>113.60000000000001</v>
      </c>
      <c r="N33" s="28">
        <f t="shared" si="3"/>
        <v>51.230000000000004</v>
      </c>
      <c r="O33" s="28">
        <f t="shared" si="3"/>
        <v>427.07</v>
      </c>
      <c r="P33" s="28">
        <f t="shared" si="3"/>
        <v>54.5</v>
      </c>
    </row>
    <row r="34" spans="1:16" ht="15" thickBot="1" x14ac:dyDescent="0.4">
      <c r="A34" s="153" t="s">
        <v>39</v>
      </c>
      <c r="B34" s="154"/>
      <c r="C34" s="154"/>
      <c r="D34" s="154"/>
      <c r="E34" s="154"/>
      <c r="F34" s="154"/>
      <c r="G34" s="154"/>
      <c r="H34" s="154"/>
      <c r="I34" s="154"/>
      <c r="J34" s="155"/>
      <c r="K34" s="155"/>
      <c r="L34" s="154"/>
      <c r="M34" s="154"/>
      <c r="N34" s="154"/>
      <c r="O34" s="156"/>
      <c r="P34" s="157"/>
    </row>
    <row r="35" spans="1:16" ht="16" thickBot="1" x14ac:dyDescent="0.4">
      <c r="A35" s="6"/>
      <c r="B35" s="7">
        <v>1</v>
      </c>
      <c r="C35" s="55" t="s">
        <v>67</v>
      </c>
      <c r="D35" s="66">
        <v>200</v>
      </c>
      <c r="E35" s="66">
        <v>5.6</v>
      </c>
      <c r="F35" s="66">
        <v>6.4</v>
      </c>
      <c r="G35" s="66">
        <v>5.4</v>
      </c>
      <c r="H35" s="66">
        <v>117.6</v>
      </c>
      <c r="I35" s="66">
        <v>0.3</v>
      </c>
      <c r="J35" s="66">
        <v>46</v>
      </c>
      <c r="K35" s="66">
        <v>0.1</v>
      </c>
      <c r="L35" s="66" t="s">
        <v>20</v>
      </c>
      <c r="M35" s="66">
        <v>240</v>
      </c>
      <c r="N35" s="66">
        <v>0.12</v>
      </c>
      <c r="O35" s="66" t="s">
        <v>20</v>
      </c>
      <c r="P35" s="66">
        <v>0</v>
      </c>
    </row>
    <row r="36" spans="1:16" ht="16" thickBot="1" x14ac:dyDescent="0.4">
      <c r="A36" s="6">
        <v>966</v>
      </c>
      <c r="B36" s="7">
        <v>2</v>
      </c>
      <c r="C36" s="55" t="s">
        <v>188</v>
      </c>
      <c r="D36" s="66">
        <v>45</v>
      </c>
      <c r="E36" s="66">
        <v>2.5920000000000001</v>
      </c>
      <c r="F36" s="66">
        <v>1.53</v>
      </c>
      <c r="G36" s="66">
        <v>40.5</v>
      </c>
      <c r="H36" s="66">
        <v>189</v>
      </c>
      <c r="I36" s="66">
        <v>8.1000000000000003E-2</v>
      </c>
      <c r="J36" s="66" t="s">
        <v>20</v>
      </c>
      <c r="K36" s="66">
        <v>39.33</v>
      </c>
      <c r="L36" s="66">
        <v>0.54</v>
      </c>
      <c r="M36" s="66">
        <v>4.8600000000000003</v>
      </c>
      <c r="N36" s="66">
        <v>1.4E-2</v>
      </c>
      <c r="O36" s="66">
        <v>21.7</v>
      </c>
      <c r="P36" s="66">
        <v>6.84</v>
      </c>
    </row>
    <row r="37" spans="1:16" s="30" customFormat="1" ht="16" thickBot="1" x14ac:dyDescent="0.4">
      <c r="A37" s="16"/>
      <c r="B37" s="17"/>
      <c r="C37" s="101" t="s">
        <v>35</v>
      </c>
      <c r="D37" s="28">
        <f>SUM(D35:D36)</f>
        <v>245</v>
      </c>
      <c r="E37" s="28">
        <f t="shared" ref="E37:P37" si="4">SUM(E35:E36)</f>
        <v>8.1920000000000002</v>
      </c>
      <c r="F37" s="28">
        <f t="shared" si="4"/>
        <v>7.9300000000000006</v>
      </c>
      <c r="G37" s="28">
        <f t="shared" si="4"/>
        <v>45.9</v>
      </c>
      <c r="H37" s="28">
        <f t="shared" si="4"/>
        <v>306.60000000000002</v>
      </c>
      <c r="I37" s="28">
        <f t="shared" si="4"/>
        <v>0.38100000000000001</v>
      </c>
      <c r="J37" s="28">
        <f t="shared" si="4"/>
        <v>46</v>
      </c>
      <c r="K37" s="28">
        <f t="shared" si="4"/>
        <v>39.43</v>
      </c>
      <c r="L37" s="28">
        <f t="shared" si="4"/>
        <v>0.54</v>
      </c>
      <c r="M37" s="28">
        <f t="shared" si="4"/>
        <v>244.86</v>
      </c>
      <c r="N37" s="28">
        <f t="shared" si="4"/>
        <v>0.13400000000000001</v>
      </c>
      <c r="O37" s="28">
        <f t="shared" si="4"/>
        <v>21.7</v>
      </c>
      <c r="P37" s="28">
        <f t="shared" si="4"/>
        <v>6.84</v>
      </c>
    </row>
    <row r="38" spans="1:16" ht="16" thickBot="1" x14ac:dyDescent="0.4">
      <c r="A38" s="6"/>
      <c r="B38" s="7"/>
      <c r="C38" s="42" t="s">
        <v>41</v>
      </c>
      <c r="D38" s="43">
        <f>D37+D33+D24+D19+D11</f>
        <v>3065</v>
      </c>
      <c r="E38" s="43">
        <f t="shared" ref="E38:P38" si="5">E11+E19+E24+E33+E37</f>
        <v>154.36199999999999</v>
      </c>
      <c r="F38" s="43">
        <f t="shared" si="5"/>
        <v>151.542</v>
      </c>
      <c r="G38" s="43">
        <f t="shared" si="5"/>
        <v>576.79000000000008</v>
      </c>
      <c r="H38" s="43">
        <f t="shared" si="5"/>
        <v>3363.4500000000003</v>
      </c>
      <c r="I38" s="43">
        <f t="shared" si="5"/>
        <v>7.8595000000000006</v>
      </c>
      <c r="J38" s="43">
        <f t="shared" si="5"/>
        <v>246.74</v>
      </c>
      <c r="K38" s="43">
        <f t="shared" si="5"/>
        <v>42.37</v>
      </c>
      <c r="L38" s="43">
        <f t="shared" si="5"/>
        <v>16.97</v>
      </c>
      <c r="M38" s="43">
        <f t="shared" si="5"/>
        <v>1708.73</v>
      </c>
      <c r="N38" s="43">
        <f t="shared" si="5"/>
        <v>419.92400000000004</v>
      </c>
      <c r="O38" s="43">
        <f t="shared" si="5"/>
        <v>1085.8900000000001</v>
      </c>
      <c r="P38" s="43">
        <f t="shared" si="5"/>
        <v>350.71999999999991</v>
      </c>
    </row>
    <row r="39" spans="1:16" x14ac:dyDescent="0.3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1:16" ht="15.5" x14ac:dyDescent="0.35">
      <c r="A40" s="10"/>
    </row>
    <row r="41" spans="1:16" ht="15.5" x14ac:dyDescent="0.35">
      <c r="A41" s="10"/>
    </row>
  </sheetData>
  <mergeCells count="8">
    <mergeCell ref="B25:P25"/>
    <mergeCell ref="A34:P34"/>
    <mergeCell ref="E3:G3"/>
    <mergeCell ref="I3:L3"/>
    <mergeCell ref="M3:P3"/>
    <mergeCell ref="B5:P5"/>
    <mergeCell ref="B12:P12"/>
    <mergeCell ref="B20:P20"/>
  </mergeCells>
  <pageMargins left="0.70866141732283472" right="0.70866141732283472" top="0.78740157480314965" bottom="0.39370078740157483" header="0.31496062992125984" footer="0.31496062992125984"/>
  <pageSetup paperSize="9" scale="7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8"/>
  <sheetViews>
    <sheetView workbookViewId="0">
      <selection activeCell="C24" sqref="C24"/>
    </sheetView>
  </sheetViews>
  <sheetFormatPr defaultRowHeight="14.5" x14ac:dyDescent="0.35"/>
  <cols>
    <col min="2" max="3" width="26" customWidth="1"/>
    <col min="4" max="4" width="20.453125" customWidth="1"/>
    <col min="5" max="5" width="20.81640625" customWidth="1"/>
    <col min="6" max="6" width="18.453125" customWidth="1"/>
    <col min="7" max="7" width="21" customWidth="1"/>
  </cols>
  <sheetData>
    <row r="1" spans="1:7" ht="15" thickBot="1" x14ac:dyDescent="0.4"/>
    <row r="2" spans="1:7" ht="46.5" customHeight="1" thickBot="1" x14ac:dyDescent="0.4">
      <c r="A2" s="164" t="s">
        <v>1</v>
      </c>
      <c r="B2" s="164" t="s">
        <v>172</v>
      </c>
      <c r="C2" s="3" t="s">
        <v>3</v>
      </c>
      <c r="D2" s="166" t="s">
        <v>4</v>
      </c>
      <c r="E2" s="167"/>
      <c r="F2" s="168"/>
      <c r="G2" s="164" t="s">
        <v>5</v>
      </c>
    </row>
    <row r="3" spans="1:7" ht="16" thickBot="1" x14ac:dyDescent="0.4">
      <c r="A3" s="165"/>
      <c r="B3" s="165"/>
      <c r="C3" s="86"/>
      <c r="D3" s="86" t="s">
        <v>7</v>
      </c>
      <c r="E3" s="86" t="s">
        <v>8</v>
      </c>
      <c r="F3" s="86" t="s">
        <v>9</v>
      </c>
      <c r="G3" s="165"/>
    </row>
    <row r="4" spans="1:7" ht="16" thickBot="1" x14ac:dyDescent="0.4">
      <c r="A4" s="75">
        <v>1</v>
      </c>
      <c r="B4" s="54" t="s">
        <v>138</v>
      </c>
      <c r="C4" s="54">
        <f>'1 день'!D38</f>
        <v>3050</v>
      </c>
      <c r="D4" s="54">
        <f>'1 день'!E38</f>
        <v>111.37199999999997</v>
      </c>
      <c r="E4" s="54">
        <f>'1 день'!F38</f>
        <v>132.32999999999998</v>
      </c>
      <c r="F4" s="54">
        <f>'1 день'!G38</f>
        <v>543.29999999999995</v>
      </c>
      <c r="G4" s="54">
        <f>'1 день'!H38</f>
        <v>3884.5</v>
      </c>
    </row>
    <row r="5" spans="1:7" ht="16" thickBot="1" x14ac:dyDescent="0.4">
      <c r="A5" s="75">
        <v>2</v>
      </c>
      <c r="B5" s="54" t="s">
        <v>139</v>
      </c>
      <c r="C5" s="54">
        <f>'2 день'!D38</f>
        <v>2970</v>
      </c>
      <c r="D5" s="54">
        <f>'2 день'!E38</f>
        <v>165.31</v>
      </c>
      <c r="E5" s="54">
        <f>'2 день'!F38</f>
        <v>129.422</v>
      </c>
      <c r="F5" s="54">
        <f>'2 день'!G38</f>
        <v>547.71</v>
      </c>
      <c r="G5" s="54">
        <f>'2 день'!H38</f>
        <v>3672.57</v>
      </c>
    </row>
    <row r="6" spans="1:7" ht="16" thickBot="1" x14ac:dyDescent="0.4">
      <c r="A6" s="75">
        <v>3</v>
      </c>
      <c r="B6" s="54" t="s">
        <v>140</v>
      </c>
      <c r="C6" s="54">
        <f>'3день'!D36</f>
        <v>2825</v>
      </c>
      <c r="D6" s="54">
        <f>'3день'!E36</f>
        <v>162.81200000000001</v>
      </c>
      <c r="E6" s="54">
        <f>'3день'!F36</f>
        <v>170.94200000000004</v>
      </c>
      <c r="F6" s="54">
        <f>'3день'!G36</f>
        <v>520.72</v>
      </c>
      <c r="G6" s="54">
        <f>'3день'!H36</f>
        <v>4100.2</v>
      </c>
    </row>
    <row r="7" spans="1:7" ht="16" thickBot="1" x14ac:dyDescent="0.4">
      <c r="A7" s="75">
        <v>4</v>
      </c>
      <c r="B7" s="54" t="s">
        <v>143</v>
      </c>
      <c r="C7" s="54">
        <f>'4 день'!D37</f>
        <v>2945</v>
      </c>
      <c r="D7" s="54">
        <f>'4 день'!E37</f>
        <v>118.1</v>
      </c>
      <c r="E7" s="54">
        <f>'4 день'!F37</f>
        <v>133.81</v>
      </c>
      <c r="F7" s="54">
        <f>'4 день'!G37</f>
        <v>810.95999999999992</v>
      </c>
      <c r="G7" s="54">
        <f>'4 день'!H37</f>
        <v>3781.5</v>
      </c>
    </row>
    <row r="8" spans="1:7" ht="16" thickBot="1" x14ac:dyDescent="0.4">
      <c r="A8" s="75">
        <v>5</v>
      </c>
      <c r="B8" s="54" t="s">
        <v>142</v>
      </c>
      <c r="C8" s="54">
        <f>'5 день'!D37</f>
        <v>2975</v>
      </c>
      <c r="D8" s="54">
        <f>'5 день'!E37</f>
        <v>127.90000000000002</v>
      </c>
      <c r="E8" s="54">
        <f>'5 день'!F37</f>
        <v>129.33199999999999</v>
      </c>
      <c r="F8" s="54">
        <f>'5 день'!G37</f>
        <v>472.47000000000008</v>
      </c>
      <c r="G8" s="54">
        <f>'5 день'!H37</f>
        <v>3417.7000000000003</v>
      </c>
    </row>
    <row r="9" spans="1:7" ht="16" thickBot="1" x14ac:dyDescent="0.4">
      <c r="A9" s="75">
        <v>6</v>
      </c>
      <c r="B9" s="54" t="s">
        <v>141</v>
      </c>
      <c r="C9" s="54">
        <f>'6 день'!D37</f>
        <v>2950</v>
      </c>
      <c r="D9" s="54">
        <f>'6 день'!E37</f>
        <v>121.33</v>
      </c>
      <c r="E9" s="54">
        <f>'6 день'!F37</f>
        <v>138.952</v>
      </c>
      <c r="F9" s="54">
        <f>'6 день'!G37</f>
        <v>554.63999999999987</v>
      </c>
      <c r="G9" s="54">
        <f>'6 день'!H37</f>
        <v>3881.64</v>
      </c>
    </row>
    <row r="10" spans="1:7" ht="16" thickBot="1" x14ac:dyDescent="0.4">
      <c r="A10" s="75">
        <v>7</v>
      </c>
      <c r="B10" s="54" t="s">
        <v>144</v>
      </c>
      <c r="C10" s="54">
        <f>'7 день'!D40</f>
        <v>2975</v>
      </c>
      <c r="D10" s="54">
        <f>'7 день'!E40</f>
        <v>130.03</v>
      </c>
      <c r="E10" s="54">
        <f>'7 день'!F40</f>
        <v>138.38</v>
      </c>
      <c r="F10" s="54">
        <f>'7 день'!G40</f>
        <v>516.62</v>
      </c>
      <c r="G10" s="54">
        <f>'7 день'!H40</f>
        <v>3968.8200000000006</v>
      </c>
    </row>
    <row r="11" spans="1:7" ht="16" thickBot="1" x14ac:dyDescent="0.4">
      <c r="A11" s="75">
        <v>8</v>
      </c>
      <c r="B11" s="54" t="s">
        <v>145</v>
      </c>
      <c r="C11" s="54">
        <f>'8 день'!D38</f>
        <v>2795</v>
      </c>
      <c r="D11" s="54">
        <f>'8 день'!E38</f>
        <v>164.66</v>
      </c>
      <c r="E11" s="54">
        <f>'8 день'!F38</f>
        <v>155.18</v>
      </c>
      <c r="F11" s="54">
        <f>'8 день'!G38</f>
        <v>609.86</v>
      </c>
      <c r="G11" s="54">
        <f>'8 день'!H38</f>
        <v>4149.74</v>
      </c>
    </row>
    <row r="12" spans="1:7" ht="16" thickBot="1" x14ac:dyDescent="0.4">
      <c r="A12" s="75">
        <v>9</v>
      </c>
      <c r="B12" s="54" t="s">
        <v>146</v>
      </c>
      <c r="C12" s="54">
        <f>'9 день'!D38</f>
        <v>3290</v>
      </c>
      <c r="D12" s="54">
        <f>'9 день'!E38</f>
        <v>192.68999999999997</v>
      </c>
      <c r="E12" s="54">
        <f>'9 день'!F38</f>
        <v>154.06200000000001</v>
      </c>
      <c r="F12" s="54">
        <f>'9 день'!G38</f>
        <v>485.21999999999997</v>
      </c>
      <c r="G12" s="54">
        <f>'9 день'!H38</f>
        <v>3878.07</v>
      </c>
    </row>
    <row r="13" spans="1:7" ht="16" thickBot="1" x14ac:dyDescent="0.4">
      <c r="A13" s="75">
        <v>10</v>
      </c>
      <c r="B13" s="54" t="s">
        <v>147</v>
      </c>
      <c r="C13" s="54">
        <f>'10 день'!D39</f>
        <v>3185</v>
      </c>
      <c r="D13" s="54">
        <f>'10 день'!E39</f>
        <v>139.22999999999999</v>
      </c>
      <c r="E13" s="54">
        <f>'10 день'!F39</f>
        <v>152.39999999999998</v>
      </c>
      <c r="F13" s="54">
        <f>'10 день'!G39</f>
        <v>528.11</v>
      </c>
      <c r="G13" s="54">
        <f>'10 день'!H39</f>
        <v>3906.3399999999997</v>
      </c>
    </row>
    <row r="14" spans="1:7" ht="16" thickBot="1" x14ac:dyDescent="0.4">
      <c r="A14" s="75">
        <v>11</v>
      </c>
      <c r="B14" s="54" t="s">
        <v>148</v>
      </c>
      <c r="C14" s="54">
        <f>'11день'!D39</f>
        <v>3000</v>
      </c>
      <c r="D14" s="54">
        <f>'11день'!E39</f>
        <v>115.242</v>
      </c>
      <c r="E14" s="54">
        <f>'11день'!F39</f>
        <v>120.79200000000002</v>
      </c>
      <c r="F14" s="54">
        <f>'11день'!G39</f>
        <v>612.80999999999995</v>
      </c>
      <c r="G14" s="54">
        <f>'11день'!H39</f>
        <v>3755.62</v>
      </c>
    </row>
    <row r="15" spans="1:7" ht="16" thickBot="1" x14ac:dyDescent="0.4">
      <c r="A15" s="75">
        <v>12</v>
      </c>
      <c r="B15" s="54" t="s">
        <v>149</v>
      </c>
      <c r="C15" s="54">
        <f>'12 день'!D37</f>
        <v>3350</v>
      </c>
      <c r="D15" s="54">
        <f>'12 день'!E37</f>
        <v>114.28</v>
      </c>
      <c r="E15" s="54">
        <f>'12 день'!F37</f>
        <v>126.67200000000001</v>
      </c>
      <c r="F15" s="54">
        <f>'12 день'!G37</f>
        <v>462.23</v>
      </c>
      <c r="G15" s="54">
        <f>'12 день'!H37</f>
        <v>3725.14</v>
      </c>
    </row>
    <row r="16" spans="1:7" ht="16" thickBot="1" x14ac:dyDescent="0.4">
      <c r="A16" s="75">
        <v>13</v>
      </c>
      <c r="B16" s="54" t="s">
        <v>150</v>
      </c>
      <c r="C16" s="54">
        <f>'13 день'!D38</f>
        <v>3140</v>
      </c>
      <c r="D16" s="54">
        <f>'13 день'!E38</f>
        <v>159.17999999999998</v>
      </c>
      <c r="E16" s="54">
        <f>'13 день'!F38</f>
        <v>178.41</v>
      </c>
      <c r="F16" s="54">
        <f>'13 день'!G38</f>
        <v>835.93999999999994</v>
      </c>
      <c r="G16" s="54">
        <f>'13 день'!H38</f>
        <v>4272.7400000000007</v>
      </c>
    </row>
    <row r="17" spans="1:7" ht="16" thickBot="1" x14ac:dyDescent="0.4">
      <c r="A17" s="75">
        <v>14</v>
      </c>
      <c r="B17" s="54" t="s">
        <v>151</v>
      </c>
      <c r="C17" s="54">
        <f>'14 день'!D38</f>
        <v>3065</v>
      </c>
      <c r="D17" s="54">
        <f>'14 день'!E38</f>
        <v>154.36199999999999</v>
      </c>
      <c r="E17" s="54">
        <f>'14 день'!F38</f>
        <v>151.542</v>
      </c>
      <c r="F17" s="54">
        <f>'14 день'!G38</f>
        <v>576.79000000000008</v>
      </c>
      <c r="G17" s="54">
        <f>'14 день'!H38</f>
        <v>3363.4500000000003</v>
      </c>
    </row>
    <row r="18" spans="1:7" ht="16" thickBot="1" x14ac:dyDescent="0.4">
      <c r="A18" s="75"/>
      <c r="B18" s="86" t="s">
        <v>135</v>
      </c>
      <c r="C18" s="86">
        <f>SUM(C4:C17)</f>
        <v>42515</v>
      </c>
      <c r="D18" s="86">
        <f>SUM(D4:D17)</f>
        <v>1976.498</v>
      </c>
      <c r="E18" s="86">
        <f t="shared" ref="E18:G18" si="0">SUM(E4:E17)</f>
        <v>2012.2259999999999</v>
      </c>
      <c r="F18" s="86">
        <f t="shared" si="0"/>
        <v>8077.3799999999992</v>
      </c>
      <c r="G18" s="86">
        <f t="shared" si="0"/>
        <v>53758.029999999992</v>
      </c>
    </row>
  </sheetData>
  <mergeCells count="4">
    <mergeCell ref="A2:A3"/>
    <mergeCell ref="B2:B3"/>
    <mergeCell ref="D2:F2"/>
    <mergeCell ref="G2:G3"/>
  </mergeCells>
  <pageMargins left="0.7" right="0.7" top="0.75" bottom="0.75" header="0.3" footer="0.3"/>
  <pageSetup paperSize="9" scale="9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2"/>
  <sheetViews>
    <sheetView topLeftCell="A28" workbookViewId="0">
      <selection activeCell="H5" sqref="H5"/>
    </sheetView>
  </sheetViews>
  <sheetFormatPr defaultRowHeight="14.5" x14ac:dyDescent="0.35"/>
  <sheetData>
    <row r="1" spans="2:14" ht="49.5" customHeight="1" x14ac:dyDescent="0.4">
      <c r="H1" s="147" t="s">
        <v>208</v>
      </c>
      <c r="I1" s="147"/>
      <c r="J1" s="147"/>
      <c r="K1" s="147"/>
    </row>
    <row r="2" spans="2:14" ht="18" x14ac:dyDescent="0.4">
      <c r="H2" s="147" t="s">
        <v>206</v>
      </c>
      <c r="I2" s="147"/>
      <c r="J2" s="147"/>
      <c r="K2" s="147"/>
    </row>
    <row r="3" spans="2:14" ht="18" x14ac:dyDescent="0.4">
      <c r="H3" s="147"/>
      <c r="I3" s="147"/>
      <c r="J3" s="147"/>
      <c r="K3" s="147"/>
    </row>
    <row r="4" spans="2:14" ht="18" x14ac:dyDescent="0.4">
      <c r="H4" s="147"/>
      <c r="I4" s="147"/>
      <c r="J4" s="147"/>
      <c r="K4" s="147"/>
    </row>
    <row r="5" spans="2:14" ht="18" x14ac:dyDescent="0.4">
      <c r="H5" s="147" t="s">
        <v>207</v>
      </c>
      <c r="I5" s="147"/>
      <c r="J5" s="147"/>
      <c r="K5" s="147"/>
    </row>
    <row r="10" spans="2:14" s="146" customFormat="1" ht="34.5" x14ac:dyDescent="0.35">
      <c r="B10" s="169" t="s">
        <v>204</v>
      </c>
      <c r="C10" s="170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</row>
    <row r="11" spans="2:14" s="146" customFormat="1" ht="34.5" x14ac:dyDescent="0.35"/>
    <row r="12" spans="2:14" s="146" customFormat="1" ht="46" x14ac:dyDescent="0.35">
      <c r="B12" s="171" t="s">
        <v>205</v>
      </c>
      <c r="C12" s="172"/>
      <c r="D12" s="172"/>
      <c r="E12" s="172"/>
      <c r="F12" s="172"/>
      <c r="G12" s="172"/>
      <c r="H12" s="172"/>
      <c r="I12" s="172"/>
      <c r="J12" s="172"/>
      <c r="K12" s="172"/>
      <c r="L12" s="172"/>
      <c r="M12" s="172"/>
    </row>
  </sheetData>
  <mergeCells count="2">
    <mergeCell ref="B10:N10"/>
    <mergeCell ref="B12:M12"/>
  </mergeCells>
  <pageMargins left="0.70866141732283472" right="0.70866141732283472" top="0.78740157480314965" bottom="0.3937007874015748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1"/>
  <sheetViews>
    <sheetView topLeftCell="A28" workbookViewId="0">
      <selection sqref="A1:XFD5"/>
    </sheetView>
  </sheetViews>
  <sheetFormatPr defaultRowHeight="14.5" x14ac:dyDescent="0.35"/>
  <cols>
    <col min="1" max="1" width="11" customWidth="1"/>
    <col min="2" max="2" width="6.453125" customWidth="1"/>
    <col min="3" max="3" width="36.26953125" customWidth="1"/>
    <col min="8" max="8" width="10.7265625" customWidth="1"/>
    <col min="12" max="12" width="7.7265625" customWidth="1"/>
    <col min="13" max="13" width="9.54296875" bestFit="1" customWidth="1"/>
    <col min="15" max="15" width="9.54296875" bestFit="1" customWidth="1"/>
  </cols>
  <sheetData>
    <row r="1" spans="1:16" ht="15" x14ac:dyDescent="0.35">
      <c r="G1" s="137" t="s">
        <v>178</v>
      </c>
      <c r="N1" s="136"/>
    </row>
    <row r="2" spans="1:16" ht="15" thickBot="1" x14ac:dyDescent="0.4"/>
    <row r="3" spans="1:16" ht="45.5" thickBot="1" x14ac:dyDescent="0.4">
      <c r="A3" s="1" t="s">
        <v>0</v>
      </c>
      <c r="B3" s="125" t="s">
        <v>1</v>
      </c>
      <c r="C3" s="125" t="s">
        <v>2</v>
      </c>
      <c r="D3" s="3" t="s">
        <v>154</v>
      </c>
      <c r="E3" s="160" t="s">
        <v>4</v>
      </c>
      <c r="F3" s="161"/>
      <c r="G3" s="162"/>
      <c r="H3" s="125" t="s">
        <v>5</v>
      </c>
      <c r="I3" s="160" t="s">
        <v>6</v>
      </c>
      <c r="J3" s="161"/>
      <c r="K3" s="161"/>
      <c r="L3" s="163"/>
      <c r="M3" s="161"/>
      <c r="N3" s="161"/>
      <c r="O3" s="161"/>
      <c r="P3" s="162"/>
    </row>
    <row r="4" spans="1:16" ht="15.5" thickBot="1" x14ac:dyDescent="0.4">
      <c r="A4" s="4"/>
      <c r="B4" s="5"/>
      <c r="C4" s="5"/>
      <c r="D4" s="5"/>
      <c r="E4" s="5" t="s">
        <v>7</v>
      </c>
      <c r="F4" s="5" t="s">
        <v>8</v>
      </c>
      <c r="G4" s="5" t="s">
        <v>9</v>
      </c>
      <c r="H4" s="5"/>
      <c r="I4" s="5" t="s">
        <v>10</v>
      </c>
      <c r="J4" s="5" t="s">
        <v>11</v>
      </c>
      <c r="K4" s="20" t="s">
        <v>12</v>
      </c>
      <c r="L4" s="22" t="s">
        <v>13</v>
      </c>
      <c r="M4" s="5" t="s">
        <v>14</v>
      </c>
      <c r="N4" s="5" t="s">
        <v>15</v>
      </c>
      <c r="O4" s="5" t="s">
        <v>16</v>
      </c>
      <c r="P4" s="5" t="s">
        <v>17</v>
      </c>
    </row>
    <row r="5" spans="1:16" ht="16.5" customHeight="1" thickBot="1" x14ac:dyDescent="0.4">
      <c r="A5" s="18"/>
      <c r="B5" s="148" t="s">
        <v>18</v>
      </c>
      <c r="C5" s="149"/>
      <c r="D5" s="149"/>
      <c r="E5" s="149"/>
      <c r="F5" s="149"/>
      <c r="G5" s="149"/>
      <c r="H5" s="149"/>
      <c r="I5" s="149"/>
      <c r="J5" s="149"/>
      <c r="K5" s="149"/>
      <c r="L5" s="151"/>
      <c r="M5" s="149"/>
      <c r="N5" s="149"/>
      <c r="O5" s="149"/>
      <c r="P5" s="152"/>
    </row>
    <row r="6" spans="1:16" ht="20.25" customHeight="1" thickBot="1" x14ac:dyDescent="0.4">
      <c r="A6" s="6">
        <v>41</v>
      </c>
      <c r="B6" s="7">
        <v>1</v>
      </c>
      <c r="C6" s="50" t="s">
        <v>42</v>
      </c>
      <c r="D6" s="51">
        <v>20</v>
      </c>
      <c r="E6" s="51">
        <v>0.1</v>
      </c>
      <c r="F6" s="51">
        <v>14.5</v>
      </c>
      <c r="G6" s="51">
        <v>0.16</v>
      </c>
      <c r="H6" s="51">
        <v>150</v>
      </c>
      <c r="I6" s="51" t="s">
        <v>20</v>
      </c>
      <c r="J6" s="51" t="s">
        <v>20</v>
      </c>
      <c r="K6" s="51">
        <v>0.1</v>
      </c>
      <c r="L6" s="51" t="s">
        <v>20</v>
      </c>
      <c r="M6" s="51">
        <v>2.4</v>
      </c>
      <c r="N6" s="51">
        <v>0.08</v>
      </c>
      <c r="O6" s="51">
        <v>2.4</v>
      </c>
      <c r="P6" s="51">
        <v>0.08</v>
      </c>
    </row>
    <row r="7" spans="1:16" ht="17.25" customHeight="1" thickBot="1" x14ac:dyDescent="0.4">
      <c r="A7" s="6">
        <v>424</v>
      </c>
      <c r="B7" s="7">
        <v>2</v>
      </c>
      <c r="C7" s="52" t="s">
        <v>155</v>
      </c>
      <c r="D7" s="53">
        <v>40</v>
      </c>
      <c r="E7" s="53">
        <v>4.5999999999999996</v>
      </c>
      <c r="F7" s="53">
        <v>4.5999999999999996</v>
      </c>
      <c r="G7" s="53">
        <v>0.3</v>
      </c>
      <c r="H7" s="53">
        <v>63</v>
      </c>
      <c r="I7" s="53">
        <v>0.03</v>
      </c>
      <c r="J7" s="53" t="s">
        <v>20</v>
      </c>
      <c r="K7" s="53">
        <v>0.1</v>
      </c>
      <c r="L7" s="53" t="s">
        <v>20</v>
      </c>
      <c r="M7" s="53">
        <v>22</v>
      </c>
      <c r="N7" s="53">
        <v>1</v>
      </c>
      <c r="O7" s="53">
        <v>76.8</v>
      </c>
      <c r="P7" s="53">
        <v>4.8</v>
      </c>
    </row>
    <row r="8" spans="1:16" ht="22.5" customHeight="1" thickBot="1" x14ac:dyDescent="0.4">
      <c r="A8" s="6">
        <v>390</v>
      </c>
      <c r="B8" s="7">
        <v>3</v>
      </c>
      <c r="C8" s="52" t="s">
        <v>44</v>
      </c>
      <c r="D8" s="53">
        <v>200</v>
      </c>
      <c r="E8" s="53">
        <v>4.5199999999999996</v>
      </c>
      <c r="F8" s="53">
        <v>4.07</v>
      </c>
      <c r="G8" s="53">
        <v>35.5</v>
      </c>
      <c r="H8" s="53">
        <v>197</v>
      </c>
      <c r="I8" s="53">
        <v>0.04</v>
      </c>
      <c r="J8" s="53" t="s">
        <v>20</v>
      </c>
      <c r="K8" s="53">
        <v>20</v>
      </c>
      <c r="L8" s="53" t="s">
        <v>20</v>
      </c>
      <c r="M8" s="53">
        <v>10.7</v>
      </c>
      <c r="N8" s="53">
        <v>0.5</v>
      </c>
      <c r="O8" s="53">
        <v>38.6</v>
      </c>
      <c r="P8" s="53">
        <v>7.9</v>
      </c>
    </row>
    <row r="9" spans="1:16" ht="13.5" customHeight="1" thickBot="1" x14ac:dyDescent="0.4">
      <c r="A9" s="6">
        <v>958</v>
      </c>
      <c r="B9" s="7">
        <v>4</v>
      </c>
      <c r="C9" s="52" t="s">
        <v>45</v>
      </c>
      <c r="D9" s="53">
        <v>200</v>
      </c>
      <c r="E9" s="53">
        <v>2.9</v>
      </c>
      <c r="F9" s="53">
        <v>3.48</v>
      </c>
      <c r="G9" s="53">
        <v>19.36</v>
      </c>
      <c r="H9" s="53">
        <v>120.64</v>
      </c>
      <c r="I9" s="53">
        <v>0.14000000000000001</v>
      </c>
      <c r="J9" s="53">
        <v>0.66</v>
      </c>
      <c r="K9" s="53">
        <v>0.01</v>
      </c>
      <c r="L9" s="53" t="s">
        <v>20</v>
      </c>
      <c r="M9" s="53">
        <v>116.2</v>
      </c>
      <c r="N9" s="53">
        <v>0.78</v>
      </c>
      <c r="O9" s="53">
        <v>45</v>
      </c>
      <c r="P9" s="53">
        <v>0.09</v>
      </c>
    </row>
    <row r="10" spans="1:16" ht="16" thickBot="1" x14ac:dyDescent="0.4">
      <c r="A10" s="6"/>
      <c r="B10" s="7">
        <v>5</v>
      </c>
      <c r="C10" s="52" t="s">
        <v>24</v>
      </c>
      <c r="D10" s="54">
        <v>100</v>
      </c>
      <c r="E10" s="54">
        <v>12.8</v>
      </c>
      <c r="F10" s="54">
        <v>13.1</v>
      </c>
      <c r="G10" s="54">
        <v>47.9</v>
      </c>
      <c r="H10" s="54">
        <v>253.9</v>
      </c>
      <c r="I10" s="54">
        <v>0.13</v>
      </c>
      <c r="J10" s="54">
        <v>1.76</v>
      </c>
      <c r="K10" s="54" t="s">
        <v>20</v>
      </c>
      <c r="L10" s="54">
        <v>0.42</v>
      </c>
      <c r="M10" s="54">
        <v>16.399999999999999</v>
      </c>
      <c r="N10" s="54">
        <v>0.03</v>
      </c>
      <c r="O10" s="54">
        <v>37.200000000000003</v>
      </c>
      <c r="P10" s="54">
        <v>2.8</v>
      </c>
    </row>
    <row r="11" spans="1:16" ht="16" thickBot="1" x14ac:dyDescent="0.4">
      <c r="A11" s="16"/>
      <c r="B11" s="17"/>
      <c r="C11" s="101" t="s">
        <v>35</v>
      </c>
      <c r="D11" s="17">
        <f>SUM(D6:D10)</f>
        <v>560</v>
      </c>
      <c r="E11" s="41">
        <f>SUM(E6:E10)</f>
        <v>24.92</v>
      </c>
      <c r="F11" s="41">
        <f t="shared" ref="F11:P11" si="0">SUM(F6:F10)</f>
        <v>39.75</v>
      </c>
      <c r="G11" s="41">
        <f t="shared" si="0"/>
        <v>103.22</v>
      </c>
      <c r="H11" s="41">
        <f t="shared" si="0"/>
        <v>784.54</v>
      </c>
      <c r="I11" s="41">
        <f t="shared" si="0"/>
        <v>0.34</v>
      </c>
      <c r="J11" s="41">
        <f t="shared" si="0"/>
        <v>2.42</v>
      </c>
      <c r="K11" s="41">
        <f t="shared" si="0"/>
        <v>20.21</v>
      </c>
      <c r="L11" s="41">
        <f t="shared" si="0"/>
        <v>0.42</v>
      </c>
      <c r="M11" s="41">
        <f t="shared" si="0"/>
        <v>167.70000000000002</v>
      </c>
      <c r="N11" s="41">
        <f t="shared" si="0"/>
        <v>2.39</v>
      </c>
      <c r="O11" s="41">
        <f t="shared" si="0"/>
        <v>200</v>
      </c>
      <c r="P11" s="41">
        <f t="shared" si="0"/>
        <v>15.670000000000002</v>
      </c>
    </row>
    <row r="12" spans="1:16" ht="15.5" thickBot="1" x14ac:dyDescent="0.4">
      <c r="A12" s="18"/>
      <c r="B12" s="148" t="s">
        <v>25</v>
      </c>
      <c r="C12" s="149"/>
      <c r="D12" s="149"/>
      <c r="E12" s="149"/>
      <c r="F12" s="149"/>
      <c r="G12" s="149"/>
      <c r="H12" s="149"/>
      <c r="I12" s="149"/>
      <c r="J12" s="149"/>
      <c r="K12" s="149"/>
      <c r="L12" s="151"/>
      <c r="M12" s="149"/>
      <c r="N12" s="149"/>
      <c r="O12" s="149"/>
      <c r="P12" s="152"/>
    </row>
    <row r="13" spans="1:16" ht="24" customHeight="1" thickBot="1" x14ac:dyDescent="0.4">
      <c r="A13" s="6">
        <v>56</v>
      </c>
      <c r="B13" s="7">
        <v>1</v>
      </c>
      <c r="C13" s="55" t="s">
        <v>46</v>
      </c>
      <c r="D13" s="56">
        <v>50</v>
      </c>
      <c r="E13" s="56">
        <v>0.51</v>
      </c>
      <c r="F13" s="56">
        <v>4.99</v>
      </c>
      <c r="G13" s="56">
        <v>1.98</v>
      </c>
      <c r="H13" s="56">
        <v>54.89</v>
      </c>
      <c r="I13" s="56">
        <v>0.02</v>
      </c>
      <c r="J13" s="56">
        <v>5.26</v>
      </c>
      <c r="K13" s="56" t="s">
        <v>20</v>
      </c>
      <c r="L13" s="56" t="s">
        <v>20</v>
      </c>
      <c r="M13" s="70">
        <v>22.306000000000001</v>
      </c>
      <c r="N13" s="56">
        <v>0.50800000000000001</v>
      </c>
      <c r="O13" s="56" t="s">
        <v>20</v>
      </c>
      <c r="P13" s="56" t="s">
        <v>20</v>
      </c>
    </row>
    <row r="14" spans="1:16" ht="18.75" customHeight="1" thickBot="1" x14ac:dyDescent="0.4">
      <c r="A14" s="6" t="s">
        <v>136</v>
      </c>
      <c r="B14" s="7">
        <v>2</v>
      </c>
      <c r="C14" s="52" t="s">
        <v>47</v>
      </c>
      <c r="D14" s="53" t="s">
        <v>181</v>
      </c>
      <c r="E14" s="53">
        <v>24.4</v>
      </c>
      <c r="F14" s="53">
        <v>9.58</v>
      </c>
      <c r="G14" s="53">
        <v>45.32</v>
      </c>
      <c r="H14" s="53">
        <v>183.6</v>
      </c>
      <c r="I14" s="53">
        <v>0.26</v>
      </c>
      <c r="J14" s="53">
        <v>26.88</v>
      </c>
      <c r="K14" s="53">
        <v>4.3</v>
      </c>
      <c r="L14" s="53" t="s">
        <v>20</v>
      </c>
      <c r="M14" s="71">
        <v>20.100000000000001</v>
      </c>
      <c r="N14" s="53">
        <v>14.24</v>
      </c>
      <c r="O14" s="53">
        <v>27.1</v>
      </c>
      <c r="P14" s="53">
        <v>13.58</v>
      </c>
    </row>
    <row r="15" spans="1:16" ht="18.75" customHeight="1" thickBot="1" x14ac:dyDescent="0.4">
      <c r="A15" s="6" t="s">
        <v>156</v>
      </c>
      <c r="B15" s="7">
        <v>3</v>
      </c>
      <c r="C15" s="52" t="s">
        <v>48</v>
      </c>
      <c r="D15" s="53">
        <v>100</v>
      </c>
      <c r="E15" s="53">
        <v>21.8</v>
      </c>
      <c r="F15" s="53">
        <v>10.6</v>
      </c>
      <c r="G15" s="53">
        <v>10.25</v>
      </c>
      <c r="H15" s="53">
        <v>183.8</v>
      </c>
      <c r="I15" s="53">
        <v>0.106</v>
      </c>
      <c r="J15" s="53">
        <v>0.8</v>
      </c>
      <c r="K15" s="53">
        <v>0.13900000000000001</v>
      </c>
      <c r="L15" s="53" t="s">
        <v>20</v>
      </c>
      <c r="M15" s="71">
        <v>29.24</v>
      </c>
      <c r="N15" s="53">
        <v>0.24199999999999999</v>
      </c>
      <c r="O15" s="53">
        <v>6.8559999999999999</v>
      </c>
      <c r="P15" s="53">
        <v>28.36</v>
      </c>
    </row>
    <row r="16" spans="1:16" ht="18.75" customHeight="1" thickBot="1" x14ac:dyDescent="0.4">
      <c r="A16" s="6">
        <v>490</v>
      </c>
      <c r="B16" s="7">
        <v>4</v>
      </c>
      <c r="C16" s="52" t="s">
        <v>49</v>
      </c>
      <c r="D16" s="53">
        <v>150</v>
      </c>
      <c r="E16" s="53">
        <v>27.2</v>
      </c>
      <c r="F16" s="53">
        <v>7.8</v>
      </c>
      <c r="G16" s="53">
        <v>49</v>
      </c>
      <c r="H16" s="53">
        <v>406</v>
      </c>
      <c r="I16" s="53">
        <v>0.246</v>
      </c>
      <c r="J16" s="53">
        <v>20.04</v>
      </c>
      <c r="K16" s="53" t="s">
        <v>20</v>
      </c>
      <c r="L16" s="53" t="s">
        <v>20</v>
      </c>
      <c r="M16" s="71">
        <v>220.6</v>
      </c>
      <c r="N16" s="53">
        <v>138.4</v>
      </c>
      <c r="O16" s="53">
        <v>709.3</v>
      </c>
      <c r="P16" s="53">
        <v>3.89</v>
      </c>
    </row>
    <row r="17" spans="1:16" ht="14.25" customHeight="1" thickBot="1" x14ac:dyDescent="0.4">
      <c r="A17" s="6">
        <v>859</v>
      </c>
      <c r="B17" s="7">
        <v>5</v>
      </c>
      <c r="C17" s="52" t="s">
        <v>50</v>
      </c>
      <c r="D17" s="53">
        <v>200</v>
      </c>
      <c r="E17" s="53">
        <v>0.2</v>
      </c>
      <c r="F17" s="53">
        <v>0</v>
      </c>
      <c r="G17" s="53">
        <v>35.799999999999997</v>
      </c>
      <c r="H17" s="53">
        <v>144</v>
      </c>
      <c r="I17" s="53">
        <v>0.04</v>
      </c>
      <c r="J17" s="53">
        <v>77</v>
      </c>
      <c r="K17" s="53">
        <v>0.01</v>
      </c>
      <c r="L17" s="53">
        <v>0.5</v>
      </c>
      <c r="M17" s="72">
        <v>21</v>
      </c>
      <c r="N17" s="53">
        <v>16</v>
      </c>
      <c r="O17" s="53">
        <v>23</v>
      </c>
      <c r="P17" s="53">
        <v>0.7</v>
      </c>
    </row>
    <row r="18" spans="1:16" ht="17.25" customHeight="1" thickBot="1" x14ac:dyDescent="0.4">
      <c r="A18" s="6"/>
      <c r="B18" s="58">
        <v>6</v>
      </c>
      <c r="C18" s="59" t="s">
        <v>168</v>
      </c>
      <c r="D18" s="58">
        <v>75</v>
      </c>
      <c r="E18" s="58">
        <v>6.1</v>
      </c>
      <c r="F18" s="58">
        <v>1.1000000000000001</v>
      </c>
      <c r="G18" s="58">
        <v>45</v>
      </c>
      <c r="H18" s="58">
        <v>221</v>
      </c>
      <c r="I18" s="58">
        <v>0.2</v>
      </c>
      <c r="J18" s="58" t="s">
        <v>20</v>
      </c>
      <c r="K18" s="60" t="s">
        <v>20</v>
      </c>
      <c r="L18" s="94">
        <v>1</v>
      </c>
      <c r="M18" s="69">
        <v>23</v>
      </c>
      <c r="N18" s="58">
        <v>33</v>
      </c>
      <c r="O18" s="58">
        <v>84</v>
      </c>
      <c r="P18" s="58">
        <v>1.9</v>
      </c>
    </row>
    <row r="19" spans="1:16" ht="21.75" customHeight="1" thickBot="1" x14ac:dyDescent="0.4">
      <c r="A19" s="6"/>
      <c r="B19" s="61">
        <v>7</v>
      </c>
      <c r="C19" s="62" t="s">
        <v>169</v>
      </c>
      <c r="D19" s="63">
        <v>75</v>
      </c>
      <c r="E19" s="63">
        <v>3.3</v>
      </c>
      <c r="F19" s="63">
        <v>6.4</v>
      </c>
      <c r="G19" s="63">
        <v>21</v>
      </c>
      <c r="H19" s="63">
        <v>102</v>
      </c>
      <c r="I19" s="63">
        <v>0.1</v>
      </c>
      <c r="J19" s="63">
        <v>0</v>
      </c>
      <c r="K19" s="64">
        <v>0</v>
      </c>
      <c r="L19" s="95">
        <v>1</v>
      </c>
      <c r="M19" s="73">
        <v>9</v>
      </c>
      <c r="N19" s="63">
        <v>8</v>
      </c>
      <c r="O19" s="63">
        <v>43</v>
      </c>
      <c r="P19" s="63">
        <v>0</v>
      </c>
    </row>
    <row r="20" spans="1:16" ht="13.5" customHeight="1" thickBot="1" x14ac:dyDescent="0.4">
      <c r="A20" s="16"/>
      <c r="B20" s="16"/>
      <c r="C20" s="101" t="s">
        <v>35</v>
      </c>
      <c r="D20" s="17">
        <v>985</v>
      </c>
      <c r="E20" s="41">
        <f t="shared" ref="E20:O20" si="1">SUM(E13:E19)</f>
        <v>83.509999999999991</v>
      </c>
      <c r="F20" s="41">
        <f t="shared" si="1"/>
        <v>40.47</v>
      </c>
      <c r="G20" s="41">
        <f t="shared" si="1"/>
        <v>208.35</v>
      </c>
      <c r="H20" s="41">
        <f t="shared" si="1"/>
        <v>1295.29</v>
      </c>
      <c r="I20" s="41">
        <f t="shared" si="1"/>
        <v>0.97200000000000009</v>
      </c>
      <c r="J20" s="41">
        <f t="shared" si="1"/>
        <v>129.97999999999999</v>
      </c>
      <c r="K20" s="41">
        <f t="shared" si="1"/>
        <v>4.4489999999999998</v>
      </c>
      <c r="L20" s="41">
        <f t="shared" si="1"/>
        <v>2.5</v>
      </c>
      <c r="M20" s="41">
        <f t="shared" si="1"/>
        <v>345.24599999999998</v>
      </c>
      <c r="N20" s="41">
        <f t="shared" si="1"/>
        <v>210.39000000000001</v>
      </c>
      <c r="O20" s="41">
        <f t="shared" si="1"/>
        <v>893.25599999999997</v>
      </c>
      <c r="P20" s="41">
        <f>SUM(P14:P19)</f>
        <v>48.43</v>
      </c>
    </row>
    <row r="21" spans="1:16" ht="15.5" thickBot="1" x14ac:dyDescent="0.4">
      <c r="A21" s="19"/>
      <c r="B21" s="148" t="s">
        <v>31</v>
      </c>
      <c r="C21" s="158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8"/>
      <c r="O21" s="158"/>
      <c r="P21" s="159"/>
    </row>
    <row r="22" spans="1:16" ht="34.5" customHeight="1" thickBot="1" x14ac:dyDescent="0.4">
      <c r="A22" s="6">
        <v>469</v>
      </c>
      <c r="B22" s="6">
        <v>1</v>
      </c>
      <c r="C22" s="65" t="s">
        <v>190</v>
      </c>
      <c r="D22" s="96" t="s">
        <v>182</v>
      </c>
      <c r="E22" s="96">
        <v>15.8</v>
      </c>
      <c r="F22" s="96">
        <v>9.9</v>
      </c>
      <c r="G22" s="96">
        <v>12.9</v>
      </c>
      <c r="H22" s="96">
        <v>211.18</v>
      </c>
      <c r="I22" s="96">
        <v>0.03</v>
      </c>
      <c r="J22" s="96">
        <v>0.46</v>
      </c>
      <c r="K22" s="96">
        <v>0.03</v>
      </c>
      <c r="L22" s="96"/>
      <c r="M22" s="96">
        <v>101.6</v>
      </c>
      <c r="N22" s="96">
        <v>16.07</v>
      </c>
      <c r="O22" s="96"/>
      <c r="P22" s="96">
        <v>0.6</v>
      </c>
    </row>
    <row r="23" spans="1:16" ht="16" thickBot="1" x14ac:dyDescent="0.4">
      <c r="A23" s="6"/>
      <c r="B23" s="6">
        <v>2</v>
      </c>
      <c r="C23" s="55" t="s">
        <v>52</v>
      </c>
      <c r="D23" s="66">
        <v>300</v>
      </c>
      <c r="E23" s="66">
        <v>0.18</v>
      </c>
      <c r="F23" s="66">
        <v>0.4</v>
      </c>
      <c r="G23" s="66">
        <v>16.2</v>
      </c>
      <c r="H23" s="66">
        <v>75.599999999999994</v>
      </c>
      <c r="I23" s="66">
        <v>0.06</v>
      </c>
      <c r="J23" s="66">
        <v>120</v>
      </c>
      <c r="K23" s="66" t="s">
        <v>20</v>
      </c>
      <c r="L23" s="66" t="s">
        <v>20</v>
      </c>
      <c r="M23" s="66">
        <v>68</v>
      </c>
      <c r="N23" s="66">
        <v>0.6</v>
      </c>
      <c r="O23" s="66" t="s">
        <v>20</v>
      </c>
      <c r="P23" s="66" t="s">
        <v>20</v>
      </c>
    </row>
    <row r="24" spans="1:16" ht="16" thickBot="1" x14ac:dyDescent="0.4">
      <c r="A24" s="6"/>
      <c r="B24" s="6">
        <v>3</v>
      </c>
      <c r="C24" s="8" t="s">
        <v>175</v>
      </c>
      <c r="D24" s="34">
        <v>200</v>
      </c>
      <c r="E24" s="90" t="s">
        <v>20</v>
      </c>
      <c r="F24" s="90">
        <v>6.7</v>
      </c>
      <c r="G24" s="90">
        <v>14.8</v>
      </c>
      <c r="H24" s="90">
        <v>125.6</v>
      </c>
      <c r="I24" s="35">
        <v>0.3</v>
      </c>
      <c r="J24" s="91">
        <v>4.3</v>
      </c>
      <c r="K24" s="91">
        <v>1.4</v>
      </c>
      <c r="L24" s="90" t="s">
        <v>20</v>
      </c>
      <c r="M24" s="90">
        <v>23.8</v>
      </c>
      <c r="N24" s="35">
        <v>28</v>
      </c>
      <c r="O24" s="92">
        <v>190</v>
      </c>
      <c r="P24" s="91" t="s">
        <v>20</v>
      </c>
    </row>
    <row r="25" spans="1:16" ht="16" thickBot="1" x14ac:dyDescent="0.4">
      <c r="A25" s="16"/>
      <c r="B25" s="17"/>
      <c r="C25" s="101" t="s">
        <v>35</v>
      </c>
      <c r="D25" s="99">
        <v>570</v>
      </c>
      <c r="E25" s="99">
        <f t="shared" ref="E25:P25" si="2">SUM(E22:E24)</f>
        <v>15.98</v>
      </c>
      <c r="F25" s="99">
        <f t="shared" si="2"/>
        <v>17</v>
      </c>
      <c r="G25" s="99">
        <f t="shared" si="2"/>
        <v>43.900000000000006</v>
      </c>
      <c r="H25" s="99">
        <f t="shared" si="2"/>
        <v>412.38</v>
      </c>
      <c r="I25" s="99">
        <f t="shared" si="2"/>
        <v>0.39</v>
      </c>
      <c r="J25" s="99">
        <f t="shared" si="2"/>
        <v>124.75999999999999</v>
      </c>
      <c r="K25" s="99">
        <f t="shared" si="2"/>
        <v>1.43</v>
      </c>
      <c r="L25" s="99">
        <f t="shared" si="2"/>
        <v>0</v>
      </c>
      <c r="M25" s="99">
        <f t="shared" si="2"/>
        <v>193.4</v>
      </c>
      <c r="N25" s="99">
        <f t="shared" si="2"/>
        <v>44.67</v>
      </c>
      <c r="O25" s="99">
        <f t="shared" si="2"/>
        <v>190</v>
      </c>
      <c r="P25" s="99">
        <f t="shared" si="2"/>
        <v>0.6</v>
      </c>
    </row>
    <row r="26" spans="1:16" ht="15.5" thickBot="1" x14ac:dyDescent="0.4">
      <c r="A26" s="18"/>
      <c r="B26" s="148" t="s">
        <v>36</v>
      </c>
      <c r="C26" s="149"/>
      <c r="D26" s="149"/>
      <c r="E26" s="149"/>
      <c r="F26" s="149"/>
      <c r="G26" s="149"/>
      <c r="H26" s="149"/>
      <c r="I26" s="150"/>
      <c r="J26" s="151"/>
      <c r="K26" s="151"/>
      <c r="L26" s="149"/>
      <c r="M26" s="149"/>
      <c r="N26" s="150"/>
      <c r="O26" s="151"/>
      <c r="P26" s="152"/>
    </row>
    <row r="27" spans="1:16" ht="16" thickBot="1" x14ac:dyDescent="0.4">
      <c r="A27" s="6">
        <v>591</v>
      </c>
      <c r="B27" s="7">
        <v>1</v>
      </c>
      <c r="C27" s="55" t="s">
        <v>53</v>
      </c>
      <c r="D27" s="66" t="s">
        <v>54</v>
      </c>
      <c r="E27" s="66">
        <v>14.8</v>
      </c>
      <c r="F27" s="66">
        <v>9.83</v>
      </c>
      <c r="G27" s="66">
        <v>4.34</v>
      </c>
      <c r="H27" s="66">
        <v>265.56</v>
      </c>
      <c r="I27" s="66">
        <v>0.11</v>
      </c>
      <c r="J27" s="66">
        <v>3.28</v>
      </c>
      <c r="K27" s="66" t="s">
        <v>20</v>
      </c>
      <c r="L27" s="66" t="s">
        <v>20</v>
      </c>
      <c r="M27" s="66">
        <v>21.57</v>
      </c>
      <c r="N27" s="66">
        <v>1.47</v>
      </c>
      <c r="O27" s="66">
        <v>2.09</v>
      </c>
      <c r="P27" s="66">
        <v>28.68</v>
      </c>
    </row>
    <row r="28" spans="1:16" ht="16" thickBot="1" x14ac:dyDescent="0.4">
      <c r="A28" s="6" t="s">
        <v>152</v>
      </c>
      <c r="B28" s="7">
        <v>2</v>
      </c>
      <c r="C28" s="52" t="s">
        <v>55</v>
      </c>
      <c r="D28" s="57">
        <v>150</v>
      </c>
      <c r="E28" s="57">
        <v>7.4</v>
      </c>
      <c r="F28" s="57">
        <v>6</v>
      </c>
      <c r="G28" s="57">
        <v>35.299999999999997</v>
      </c>
      <c r="H28" s="57">
        <v>224.6</v>
      </c>
      <c r="I28" s="57">
        <v>0.08</v>
      </c>
      <c r="J28" s="57" t="s">
        <v>20</v>
      </c>
      <c r="K28" s="57" t="s">
        <v>20</v>
      </c>
      <c r="L28" s="57" t="s">
        <v>20</v>
      </c>
      <c r="M28" s="57">
        <v>6.5</v>
      </c>
      <c r="N28" s="57">
        <v>1.5</v>
      </c>
      <c r="O28" s="57">
        <v>49.6</v>
      </c>
      <c r="P28" s="57">
        <v>28.2</v>
      </c>
    </row>
    <row r="29" spans="1:16" ht="16" thickBot="1" x14ac:dyDescent="0.4">
      <c r="A29" s="6">
        <v>945</v>
      </c>
      <c r="B29" s="7">
        <v>3</v>
      </c>
      <c r="C29" s="52" t="s">
        <v>56</v>
      </c>
      <c r="D29" s="57">
        <v>200</v>
      </c>
      <c r="E29" s="57">
        <v>0.3</v>
      </c>
      <c r="F29" s="57">
        <v>2.2000000000000002</v>
      </c>
      <c r="G29" s="57">
        <v>67</v>
      </c>
      <c r="H29" s="57">
        <v>116</v>
      </c>
      <c r="I29" s="141"/>
      <c r="J29" s="57">
        <v>0.32</v>
      </c>
      <c r="K29" s="57">
        <v>0</v>
      </c>
      <c r="L29" s="57"/>
      <c r="M29" s="57">
        <v>20.6</v>
      </c>
      <c r="N29" s="57">
        <v>22.4</v>
      </c>
      <c r="O29" s="57" t="s">
        <v>20</v>
      </c>
      <c r="P29" s="57">
        <v>0.2</v>
      </c>
    </row>
    <row r="30" spans="1:16" ht="16" thickBot="1" x14ac:dyDescent="0.4">
      <c r="A30" s="6"/>
      <c r="B30" s="7">
        <v>4</v>
      </c>
      <c r="C30" s="128" t="s">
        <v>177</v>
      </c>
      <c r="D30" s="57">
        <v>40</v>
      </c>
      <c r="E30" s="57">
        <v>3</v>
      </c>
      <c r="F30" s="57">
        <v>0.17199999999999999</v>
      </c>
      <c r="G30" s="57">
        <v>8.1999999999999993</v>
      </c>
      <c r="H30" s="57">
        <v>45.2</v>
      </c>
      <c r="I30" s="142">
        <v>5.4</v>
      </c>
      <c r="J30" s="144">
        <v>0</v>
      </c>
      <c r="K30" s="145">
        <v>0</v>
      </c>
      <c r="L30" s="57">
        <v>0</v>
      </c>
      <c r="M30" s="57">
        <v>7.2</v>
      </c>
      <c r="N30" s="129">
        <v>0</v>
      </c>
      <c r="O30" s="130">
        <v>0</v>
      </c>
      <c r="P30" s="57">
        <v>4.5</v>
      </c>
    </row>
    <row r="31" spans="1:16" ht="16" thickBot="1" x14ac:dyDescent="0.4">
      <c r="A31" s="6"/>
      <c r="B31" s="7">
        <v>5</v>
      </c>
      <c r="C31" s="59" t="s">
        <v>168</v>
      </c>
      <c r="D31" s="11">
        <v>75</v>
      </c>
      <c r="E31" s="11">
        <v>6.1</v>
      </c>
      <c r="F31" s="11">
        <v>1.1000000000000001</v>
      </c>
      <c r="G31" s="11">
        <v>45</v>
      </c>
      <c r="H31" s="11">
        <v>221</v>
      </c>
      <c r="I31" s="143">
        <v>0.2</v>
      </c>
      <c r="J31" s="140" t="s">
        <v>20</v>
      </c>
      <c r="K31" s="25" t="s">
        <v>20</v>
      </c>
      <c r="L31" s="74">
        <v>1</v>
      </c>
      <c r="M31" s="74">
        <v>23</v>
      </c>
      <c r="N31" s="21">
        <v>33</v>
      </c>
      <c r="O31" s="25">
        <v>84</v>
      </c>
      <c r="P31" s="14"/>
    </row>
    <row r="32" spans="1:16" ht="16" thickBot="1" x14ac:dyDescent="0.4">
      <c r="A32" s="6"/>
      <c r="B32" s="7">
        <v>6</v>
      </c>
      <c r="C32" s="62" t="s">
        <v>169</v>
      </c>
      <c r="D32" s="11">
        <v>75</v>
      </c>
      <c r="E32" s="11">
        <v>3.3</v>
      </c>
      <c r="F32" s="63">
        <v>6.4</v>
      </c>
      <c r="G32" s="11">
        <v>21</v>
      </c>
      <c r="H32" s="11">
        <v>102</v>
      </c>
      <c r="I32" s="21">
        <v>0.1</v>
      </c>
      <c r="J32" s="25"/>
      <c r="K32" s="25"/>
      <c r="L32" s="74">
        <v>1</v>
      </c>
      <c r="M32" s="15">
        <v>9</v>
      </c>
      <c r="N32" s="21">
        <v>8</v>
      </c>
      <c r="O32" s="25">
        <v>43</v>
      </c>
      <c r="P32" s="14">
        <v>1.9</v>
      </c>
    </row>
    <row r="33" spans="1:16" ht="16" thickBot="1" x14ac:dyDescent="0.4">
      <c r="A33" s="16"/>
      <c r="B33" s="17"/>
      <c r="C33" s="101" t="s">
        <v>35</v>
      </c>
      <c r="D33" s="28">
        <v>625</v>
      </c>
      <c r="E33" s="28">
        <f t="shared" ref="E33:P33" si="3">SUM(E27:E32)</f>
        <v>34.9</v>
      </c>
      <c r="F33" s="28">
        <f t="shared" si="3"/>
        <v>25.702000000000005</v>
      </c>
      <c r="G33" s="28">
        <f t="shared" si="3"/>
        <v>180.84</v>
      </c>
      <c r="H33" s="28">
        <f t="shared" si="3"/>
        <v>974.36</v>
      </c>
      <c r="I33" s="28">
        <f t="shared" si="3"/>
        <v>5.8900000000000006</v>
      </c>
      <c r="J33" s="28">
        <f t="shared" si="3"/>
        <v>3.5999999999999996</v>
      </c>
      <c r="K33" s="28">
        <f t="shared" si="3"/>
        <v>0</v>
      </c>
      <c r="L33" s="28">
        <f t="shared" si="3"/>
        <v>2</v>
      </c>
      <c r="M33" s="28">
        <f t="shared" si="3"/>
        <v>87.87</v>
      </c>
      <c r="N33" s="28">
        <f t="shared" si="3"/>
        <v>66.37</v>
      </c>
      <c r="O33" s="28">
        <f t="shared" si="3"/>
        <v>178.69</v>
      </c>
      <c r="P33" s="28">
        <f t="shared" si="3"/>
        <v>63.48</v>
      </c>
    </row>
    <row r="34" spans="1:16" ht="15" thickBot="1" x14ac:dyDescent="0.4">
      <c r="A34" s="153" t="s">
        <v>39</v>
      </c>
      <c r="B34" s="154"/>
      <c r="C34" s="154"/>
      <c r="D34" s="154"/>
      <c r="E34" s="154"/>
      <c r="F34" s="154"/>
      <c r="G34" s="154"/>
      <c r="H34" s="154"/>
      <c r="I34" s="154"/>
      <c r="J34" s="155"/>
      <c r="K34" s="155"/>
      <c r="L34" s="154"/>
      <c r="M34" s="154"/>
      <c r="N34" s="154"/>
      <c r="O34" s="156"/>
      <c r="P34" s="157"/>
    </row>
    <row r="35" spans="1:16" ht="16" thickBot="1" x14ac:dyDescent="0.4">
      <c r="A35" s="6">
        <v>966</v>
      </c>
      <c r="B35" s="7">
        <v>1</v>
      </c>
      <c r="C35" s="55" t="s">
        <v>51</v>
      </c>
      <c r="D35" s="66">
        <v>200</v>
      </c>
      <c r="E35" s="66">
        <v>5.8</v>
      </c>
      <c r="F35" s="66">
        <v>5</v>
      </c>
      <c r="G35" s="66">
        <v>8.4</v>
      </c>
      <c r="H35" s="66">
        <v>108</v>
      </c>
      <c r="I35" s="66">
        <v>0.04</v>
      </c>
      <c r="J35" s="66">
        <v>0.6</v>
      </c>
      <c r="K35" s="66">
        <v>0.08</v>
      </c>
      <c r="L35" s="66" t="s">
        <v>20</v>
      </c>
      <c r="M35" s="66">
        <v>248</v>
      </c>
      <c r="N35" s="66">
        <v>0.2</v>
      </c>
      <c r="O35" s="66">
        <v>184</v>
      </c>
      <c r="P35" s="66">
        <v>28</v>
      </c>
    </row>
    <row r="36" spans="1:16" ht="16" thickBot="1" x14ac:dyDescent="0.4">
      <c r="A36" s="6"/>
      <c r="B36" s="126">
        <v>2</v>
      </c>
      <c r="C36" s="55" t="s">
        <v>57</v>
      </c>
      <c r="D36" s="66">
        <v>30</v>
      </c>
      <c r="E36" s="66">
        <v>0.2</v>
      </c>
      <c r="F36" s="66">
        <v>1.5</v>
      </c>
      <c r="G36" s="66">
        <v>3</v>
      </c>
      <c r="H36" s="66">
        <v>98</v>
      </c>
      <c r="I36" s="66" t="s">
        <v>20</v>
      </c>
      <c r="J36" s="66" t="s">
        <v>20</v>
      </c>
      <c r="K36" s="66" t="s">
        <v>20</v>
      </c>
      <c r="L36" s="66" t="s">
        <v>20</v>
      </c>
      <c r="M36" s="66">
        <v>20.6</v>
      </c>
      <c r="N36" s="66">
        <v>2.4</v>
      </c>
      <c r="O36" s="66" t="s">
        <v>20</v>
      </c>
      <c r="P36" s="66">
        <v>0.2</v>
      </c>
    </row>
    <row r="37" spans="1:16" s="30" customFormat="1" ht="16" thickBot="1" x14ac:dyDescent="0.4">
      <c r="A37" s="16"/>
      <c r="B37" s="17"/>
      <c r="C37" s="101" t="s">
        <v>35</v>
      </c>
      <c r="D37" s="28">
        <f>SUM(D35:D36)</f>
        <v>230</v>
      </c>
      <c r="E37" s="28">
        <f t="shared" ref="E37:P37" si="4">SUM(E35:E36)</f>
        <v>6</v>
      </c>
      <c r="F37" s="28">
        <f t="shared" si="4"/>
        <v>6.5</v>
      </c>
      <c r="G37" s="28">
        <f t="shared" si="4"/>
        <v>11.4</v>
      </c>
      <c r="H37" s="28">
        <f t="shared" si="4"/>
        <v>206</v>
      </c>
      <c r="I37" s="28">
        <f t="shared" si="4"/>
        <v>0.04</v>
      </c>
      <c r="J37" s="28">
        <f t="shared" si="4"/>
        <v>0.6</v>
      </c>
      <c r="K37" s="28">
        <f t="shared" si="4"/>
        <v>0.08</v>
      </c>
      <c r="L37" s="28">
        <f t="shared" si="4"/>
        <v>0</v>
      </c>
      <c r="M37" s="28">
        <f t="shared" si="4"/>
        <v>268.60000000000002</v>
      </c>
      <c r="N37" s="28">
        <f t="shared" si="4"/>
        <v>2.6</v>
      </c>
      <c r="O37" s="28">
        <f t="shared" si="4"/>
        <v>184</v>
      </c>
      <c r="P37" s="28">
        <f t="shared" si="4"/>
        <v>28.2</v>
      </c>
    </row>
    <row r="38" spans="1:16" ht="16" thickBot="1" x14ac:dyDescent="0.4">
      <c r="A38" s="6"/>
      <c r="B38" s="7"/>
      <c r="C38" s="42" t="s">
        <v>41</v>
      </c>
      <c r="D38" s="43">
        <f>D11+D20+D25+D33+D37</f>
        <v>2970</v>
      </c>
      <c r="E38" s="43">
        <f t="shared" ref="E38:P38" si="5">E11+E20+E25+E33+E37</f>
        <v>165.31</v>
      </c>
      <c r="F38" s="43">
        <f t="shared" si="5"/>
        <v>129.422</v>
      </c>
      <c r="G38" s="43">
        <f t="shared" si="5"/>
        <v>547.71</v>
      </c>
      <c r="H38" s="43">
        <f t="shared" si="5"/>
        <v>3672.57</v>
      </c>
      <c r="I38" s="44">
        <f t="shared" si="5"/>
        <v>7.6320000000000006</v>
      </c>
      <c r="J38" s="45">
        <f t="shared" si="5"/>
        <v>261.36</v>
      </c>
      <c r="K38" s="45">
        <f t="shared" si="5"/>
        <v>26.168999999999997</v>
      </c>
      <c r="L38" s="43">
        <f t="shared" si="5"/>
        <v>4.92</v>
      </c>
      <c r="M38" s="67">
        <f t="shared" si="5"/>
        <v>1062.816</v>
      </c>
      <c r="N38" s="44">
        <f t="shared" si="5"/>
        <v>326.42</v>
      </c>
      <c r="O38" s="45">
        <f t="shared" si="5"/>
        <v>1645.9459999999999</v>
      </c>
      <c r="P38" s="46">
        <f t="shared" si="5"/>
        <v>156.37999999999997</v>
      </c>
    </row>
    <row r="39" spans="1:16" x14ac:dyDescent="0.35">
      <c r="A39" s="127"/>
      <c r="B39" s="127"/>
      <c r="C39" s="127"/>
      <c r="D39" s="127"/>
      <c r="E39" s="127"/>
      <c r="F39" s="127"/>
      <c r="G39" s="127"/>
      <c r="H39" s="127"/>
      <c r="I39" s="127"/>
      <c r="J39" s="127"/>
      <c r="K39" s="127"/>
      <c r="L39" s="127"/>
      <c r="M39" s="127"/>
      <c r="N39" s="127"/>
      <c r="O39" s="127"/>
      <c r="P39" s="127"/>
    </row>
    <row r="40" spans="1:16" ht="15.5" x14ac:dyDescent="0.35">
      <c r="A40" s="10"/>
    </row>
    <row r="41" spans="1:16" ht="15.5" x14ac:dyDescent="0.35">
      <c r="A41" s="10"/>
    </row>
  </sheetData>
  <mergeCells count="8">
    <mergeCell ref="B26:P26"/>
    <mergeCell ref="A34:P34"/>
    <mergeCell ref="E3:G3"/>
    <mergeCell ref="I3:L3"/>
    <mergeCell ref="M3:P3"/>
    <mergeCell ref="B5:P5"/>
    <mergeCell ref="B12:P12"/>
    <mergeCell ref="B21:P21"/>
  </mergeCells>
  <pageMargins left="0.70866141732283472" right="0.70866141732283472" top="0.78740157480314965" bottom="0.39370078740157483" header="0.31496062992125984" footer="0.31496062992125984"/>
  <pageSetup paperSize="9" scale="7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9"/>
  <sheetViews>
    <sheetView workbookViewId="0">
      <selection sqref="A1:XFD5"/>
    </sheetView>
  </sheetViews>
  <sheetFormatPr defaultRowHeight="14.5" x14ac:dyDescent="0.35"/>
  <cols>
    <col min="1" max="1" width="7" customWidth="1"/>
    <col min="2" max="2" width="5.26953125" customWidth="1"/>
    <col min="3" max="3" width="25.7265625" customWidth="1"/>
    <col min="8" max="8" width="6.81640625" customWidth="1"/>
    <col min="12" max="12" width="6.54296875" customWidth="1"/>
    <col min="13" max="13" width="9.54296875" bestFit="1" customWidth="1"/>
    <col min="14" max="14" width="7.453125" customWidth="1"/>
    <col min="15" max="16" width="7.7265625" customWidth="1"/>
  </cols>
  <sheetData>
    <row r="1" spans="1:16" ht="15" x14ac:dyDescent="0.35">
      <c r="G1" s="137" t="s">
        <v>179</v>
      </c>
      <c r="N1" s="136"/>
    </row>
    <row r="2" spans="1:16" ht="15" thickBot="1" x14ac:dyDescent="0.4"/>
    <row r="3" spans="1:16" ht="75.5" thickBot="1" x14ac:dyDescent="0.4">
      <c r="A3" s="1" t="s">
        <v>0</v>
      </c>
      <c r="B3" s="47" t="s">
        <v>1</v>
      </c>
      <c r="C3" s="47" t="s">
        <v>2</v>
      </c>
      <c r="D3" s="3" t="s">
        <v>154</v>
      </c>
      <c r="E3" s="160" t="s">
        <v>4</v>
      </c>
      <c r="F3" s="161"/>
      <c r="G3" s="162"/>
      <c r="H3" s="47" t="s">
        <v>5</v>
      </c>
      <c r="I3" s="160" t="s">
        <v>6</v>
      </c>
      <c r="J3" s="161"/>
      <c r="K3" s="161"/>
      <c r="L3" s="163"/>
      <c r="M3" s="161"/>
      <c r="N3" s="161"/>
      <c r="O3" s="161"/>
      <c r="P3" s="162"/>
    </row>
    <row r="4" spans="1:16" ht="15.5" thickBot="1" x14ac:dyDescent="0.4">
      <c r="A4" s="4"/>
      <c r="B4" s="5"/>
      <c r="C4" s="5"/>
      <c r="D4" s="5"/>
      <c r="E4" s="5" t="s">
        <v>7</v>
      </c>
      <c r="F4" s="5" t="s">
        <v>8</v>
      </c>
      <c r="G4" s="5" t="s">
        <v>9</v>
      </c>
      <c r="H4" s="5"/>
      <c r="I4" s="5" t="s">
        <v>10</v>
      </c>
      <c r="J4" s="5" t="s">
        <v>11</v>
      </c>
      <c r="K4" s="20" t="s">
        <v>12</v>
      </c>
      <c r="L4" s="22" t="s">
        <v>13</v>
      </c>
      <c r="M4" s="5" t="s">
        <v>14</v>
      </c>
      <c r="N4" s="5" t="s">
        <v>15</v>
      </c>
      <c r="O4" s="5" t="s">
        <v>16</v>
      </c>
      <c r="P4" s="5" t="s">
        <v>17</v>
      </c>
    </row>
    <row r="5" spans="1:16" ht="16.5" customHeight="1" thickBot="1" x14ac:dyDescent="0.4">
      <c r="A5" s="18"/>
      <c r="B5" s="148" t="s">
        <v>18</v>
      </c>
      <c r="C5" s="149"/>
      <c r="D5" s="149"/>
      <c r="E5" s="149"/>
      <c r="F5" s="149"/>
      <c r="G5" s="149"/>
      <c r="H5" s="149"/>
      <c r="I5" s="149"/>
      <c r="J5" s="149"/>
      <c r="K5" s="149"/>
      <c r="L5" s="151"/>
      <c r="M5" s="149"/>
      <c r="N5" s="149"/>
      <c r="O5" s="149"/>
      <c r="P5" s="152"/>
    </row>
    <row r="6" spans="1:16" ht="20.25" customHeight="1" thickBot="1" x14ac:dyDescent="0.4">
      <c r="A6" s="6">
        <v>41</v>
      </c>
      <c r="B6" s="7">
        <v>1</v>
      </c>
      <c r="C6" s="8" t="s">
        <v>19</v>
      </c>
      <c r="D6" s="7">
        <v>20</v>
      </c>
      <c r="E6" s="7">
        <v>0.1</v>
      </c>
      <c r="F6" s="7">
        <v>14.5</v>
      </c>
      <c r="G6" s="7">
        <v>0.16</v>
      </c>
      <c r="H6" s="7">
        <v>150</v>
      </c>
      <c r="I6" s="7" t="s">
        <v>20</v>
      </c>
      <c r="J6" s="7" t="s">
        <v>20</v>
      </c>
      <c r="K6" s="26">
        <v>0.1</v>
      </c>
      <c r="L6" s="27" t="s">
        <v>20</v>
      </c>
      <c r="M6" s="7">
        <v>2.4</v>
      </c>
      <c r="N6" s="7">
        <v>0.08</v>
      </c>
      <c r="O6" s="7">
        <v>3.8</v>
      </c>
      <c r="P6" s="7">
        <v>0.04</v>
      </c>
    </row>
    <row r="7" spans="1:16" ht="22.5" customHeight="1" thickBot="1" x14ac:dyDescent="0.4">
      <c r="A7" s="6">
        <v>378</v>
      </c>
      <c r="B7" s="7">
        <v>2</v>
      </c>
      <c r="C7" s="55" t="s">
        <v>59</v>
      </c>
      <c r="D7" s="56" t="s">
        <v>183</v>
      </c>
      <c r="E7" s="56">
        <v>16.899999999999999</v>
      </c>
      <c r="F7" s="56">
        <v>15.1</v>
      </c>
      <c r="G7" s="56">
        <v>61.3</v>
      </c>
      <c r="H7" s="56">
        <v>464.7</v>
      </c>
      <c r="I7" s="56">
        <v>0.08</v>
      </c>
      <c r="J7" s="56">
        <v>2.6</v>
      </c>
      <c r="K7" s="56">
        <v>0.2</v>
      </c>
      <c r="L7" s="56">
        <v>7.4</v>
      </c>
      <c r="M7" s="56">
        <v>272.7</v>
      </c>
      <c r="N7" s="56">
        <v>6.47</v>
      </c>
      <c r="O7" s="56">
        <v>232</v>
      </c>
      <c r="P7" s="56">
        <v>10</v>
      </c>
    </row>
    <row r="8" spans="1:16" ht="13.5" customHeight="1" thickBot="1" x14ac:dyDescent="0.4">
      <c r="A8" s="6">
        <v>959</v>
      </c>
      <c r="B8" s="7">
        <v>3</v>
      </c>
      <c r="C8" s="8" t="s">
        <v>23</v>
      </c>
      <c r="D8" s="7">
        <v>200</v>
      </c>
      <c r="E8" s="7">
        <v>4</v>
      </c>
      <c r="F8" s="7">
        <v>4</v>
      </c>
      <c r="G8" s="7">
        <v>16</v>
      </c>
      <c r="H8" s="7">
        <v>116</v>
      </c>
      <c r="I8" s="7">
        <v>0.04</v>
      </c>
      <c r="J8" s="7">
        <v>1</v>
      </c>
      <c r="K8" s="26">
        <v>0.01</v>
      </c>
      <c r="L8" s="27" t="s">
        <v>20</v>
      </c>
      <c r="M8" s="7">
        <v>121</v>
      </c>
      <c r="N8" s="7">
        <v>14</v>
      </c>
      <c r="O8" s="7">
        <v>90</v>
      </c>
      <c r="P8" s="7">
        <v>1</v>
      </c>
    </row>
    <row r="9" spans="1:16" ht="16" thickBot="1" x14ac:dyDescent="0.4">
      <c r="A9" s="6"/>
      <c r="B9" s="7">
        <v>4</v>
      </c>
      <c r="C9" s="8" t="s">
        <v>24</v>
      </c>
      <c r="D9" s="7">
        <v>100</v>
      </c>
      <c r="E9" s="7">
        <v>12.8</v>
      </c>
      <c r="F9" s="7">
        <v>13.1</v>
      </c>
      <c r="G9" s="7">
        <v>47.9</v>
      </c>
      <c r="H9" s="7">
        <v>253.9</v>
      </c>
      <c r="I9" s="7">
        <v>0.13</v>
      </c>
      <c r="J9" s="7">
        <v>1.76</v>
      </c>
      <c r="K9" s="26" t="s">
        <v>20</v>
      </c>
      <c r="L9" s="27">
        <v>0.42</v>
      </c>
      <c r="M9" s="7">
        <v>16.399999999999999</v>
      </c>
      <c r="N9" s="7">
        <v>0.03</v>
      </c>
      <c r="O9" s="7">
        <v>37.200000000000003</v>
      </c>
      <c r="P9" s="7">
        <v>2.8</v>
      </c>
    </row>
    <row r="10" spans="1:16" ht="16" thickBot="1" x14ac:dyDescent="0.4">
      <c r="A10" s="16"/>
      <c r="B10" s="17"/>
      <c r="C10" s="101" t="s">
        <v>35</v>
      </c>
      <c r="D10" s="41">
        <v>610</v>
      </c>
      <c r="E10" s="41">
        <f>SUM(E6:E9)</f>
        <v>33.799999999999997</v>
      </c>
      <c r="F10" s="41">
        <f t="shared" ref="F10:P10" si="0">SUM(F6:F9)</f>
        <v>46.7</v>
      </c>
      <c r="G10" s="41">
        <f t="shared" si="0"/>
        <v>125.35999999999999</v>
      </c>
      <c r="H10" s="41">
        <f t="shared" si="0"/>
        <v>984.6</v>
      </c>
      <c r="I10" s="41">
        <f t="shared" si="0"/>
        <v>0.25</v>
      </c>
      <c r="J10" s="41">
        <f t="shared" si="0"/>
        <v>5.36</v>
      </c>
      <c r="K10" s="41">
        <f t="shared" si="0"/>
        <v>0.31000000000000005</v>
      </c>
      <c r="L10" s="41">
        <f t="shared" si="0"/>
        <v>7.82</v>
      </c>
      <c r="M10" s="41">
        <f t="shared" si="0"/>
        <v>412.49999999999994</v>
      </c>
      <c r="N10" s="41">
        <f t="shared" si="0"/>
        <v>20.580000000000002</v>
      </c>
      <c r="O10" s="41">
        <f t="shared" si="0"/>
        <v>363</v>
      </c>
      <c r="P10" s="41">
        <f t="shared" si="0"/>
        <v>13.84</v>
      </c>
    </row>
    <row r="11" spans="1:16" ht="15.5" thickBot="1" x14ac:dyDescent="0.4">
      <c r="A11" s="18"/>
      <c r="B11" s="148" t="s">
        <v>25</v>
      </c>
      <c r="C11" s="149"/>
      <c r="D11" s="149"/>
      <c r="E11" s="149"/>
      <c r="F11" s="149"/>
      <c r="G11" s="149"/>
      <c r="H11" s="149"/>
      <c r="I11" s="149"/>
      <c r="J11" s="149"/>
      <c r="K11" s="149"/>
      <c r="L11" s="151"/>
      <c r="M11" s="149"/>
      <c r="N11" s="149"/>
      <c r="O11" s="149"/>
      <c r="P11" s="152"/>
    </row>
    <row r="12" spans="1:16" ht="24" customHeight="1" thickBot="1" x14ac:dyDescent="0.4">
      <c r="A12" s="6">
        <v>356</v>
      </c>
      <c r="B12" s="7">
        <v>1</v>
      </c>
      <c r="C12" s="55" t="s">
        <v>60</v>
      </c>
      <c r="D12" s="56">
        <v>50</v>
      </c>
      <c r="E12" s="56">
        <v>3.4</v>
      </c>
      <c r="F12" s="56">
        <v>6.7</v>
      </c>
      <c r="G12" s="56">
        <v>13.7</v>
      </c>
      <c r="H12" s="56">
        <v>128</v>
      </c>
      <c r="I12" s="56">
        <v>0.06</v>
      </c>
      <c r="J12" s="56">
        <v>1.6</v>
      </c>
      <c r="K12" s="56" t="s">
        <v>20</v>
      </c>
      <c r="L12" s="56" t="s">
        <v>20</v>
      </c>
      <c r="M12" s="56">
        <v>48.5</v>
      </c>
      <c r="N12" s="56">
        <v>0.8</v>
      </c>
      <c r="O12" s="56" t="s">
        <v>20</v>
      </c>
      <c r="P12" s="56" t="s">
        <v>20</v>
      </c>
    </row>
    <row r="13" spans="1:16" ht="18.75" customHeight="1" thickBot="1" x14ac:dyDescent="0.4">
      <c r="A13" s="6">
        <v>228</v>
      </c>
      <c r="B13" s="7">
        <v>2</v>
      </c>
      <c r="C13" s="52" t="s">
        <v>61</v>
      </c>
      <c r="D13" s="53" t="s">
        <v>184</v>
      </c>
      <c r="E13" s="53">
        <v>21.89</v>
      </c>
      <c r="F13" s="53">
        <v>31.89</v>
      </c>
      <c r="G13" s="53">
        <v>26.7</v>
      </c>
      <c r="H13" s="53">
        <v>436.5</v>
      </c>
      <c r="I13" s="53">
        <v>0.24</v>
      </c>
      <c r="J13" s="53">
        <v>34.520000000000003</v>
      </c>
      <c r="K13" s="53">
        <v>0.48</v>
      </c>
      <c r="L13" s="53" t="s">
        <v>20</v>
      </c>
      <c r="M13" s="53">
        <v>51.94</v>
      </c>
      <c r="N13" s="53">
        <v>7.04</v>
      </c>
      <c r="O13" s="53">
        <v>178.48</v>
      </c>
      <c r="P13" s="53">
        <v>5.63</v>
      </c>
    </row>
    <row r="14" spans="1:16" ht="18.75" customHeight="1" thickBot="1" x14ac:dyDescent="0.4">
      <c r="A14" s="6">
        <v>561</v>
      </c>
      <c r="B14" s="7">
        <v>3</v>
      </c>
      <c r="C14" s="52" t="s">
        <v>62</v>
      </c>
      <c r="D14" s="53" t="s">
        <v>54</v>
      </c>
      <c r="E14" s="53">
        <v>26.33</v>
      </c>
      <c r="F14" s="53">
        <v>18.600000000000001</v>
      </c>
      <c r="G14" s="53">
        <v>8.52</v>
      </c>
      <c r="H14" s="53">
        <v>307.5</v>
      </c>
      <c r="I14" s="53">
        <v>0.28499999999999998</v>
      </c>
      <c r="J14" s="53">
        <v>3.69</v>
      </c>
      <c r="K14" s="53">
        <v>0.21</v>
      </c>
      <c r="L14" s="53">
        <v>4.95</v>
      </c>
      <c r="M14" s="53">
        <v>59.72</v>
      </c>
      <c r="N14" s="53">
        <v>2.91</v>
      </c>
      <c r="O14" s="53">
        <v>610.5</v>
      </c>
      <c r="P14" s="53">
        <v>5.82</v>
      </c>
    </row>
    <row r="15" spans="1:16" ht="18.75" customHeight="1" thickBot="1" x14ac:dyDescent="0.4">
      <c r="A15" s="6">
        <v>386</v>
      </c>
      <c r="B15" s="7">
        <v>4</v>
      </c>
      <c r="C15" s="52" t="s">
        <v>63</v>
      </c>
      <c r="D15" s="53">
        <v>150</v>
      </c>
      <c r="E15" s="53">
        <v>8.8000000000000007</v>
      </c>
      <c r="F15" s="53">
        <v>5.8</v>
      </c>
      <c r="G15" s="53">
        <v>47</v>
      </c>
      <c r="H15" s="53">
        <v>284.89999999999998</v>
      </c>
      <c r="I15" s="53">
        <v>0.14000000000000001</v>
      </c>
      <c r="J15" s="53" t="s">
        <v>20</v>
      </c>
      <c r="K15" s="53">
        <v>0.02</v>
      </c>
      <c r="L15" s="53" t="s">
        <v>20</v>
      </c>
      <c r="M15" s="53">
        <v>1.6</v>
      </c>
      <c r="N15" s="53">
        <v>3.2</v>
      </c>
      <c r="O15" s="53">
        <v>216</v>
      </c>
      <c r="P15" s="53">
        <v>0.04</v>
      </c>
    </row>
    <row r="16" spans="1:16" ht="14.25" customHeight="1" thickBot="1" x14ac:dyDescent="0.4">
      <c r="A16" s="6">
        <v>883</v>
      </c>
      <c r="B16" s="7">
        <v>5</v>
      </c>
      <c r="C16" s="52" t="s">
        <v>64</v>
      </c>
      <c r="D16" s="53">
        <v>200</v>
      </c>
      <c r="E16" s="53">
        <v>0.2</v>
      </c>
      <c r="F16" s="53">
        <v>0.2</v>
      </c>
      <c r="G16" s="53">
        <v>20.8</v>
      </c>
      <c r="H16" s="53">
        <v>76</v>
      </c>
      <c r="I16" s="53">
        <v>0.01</v>
      </c>
      <c r="J16" s="53">
        <v>2</v>
      </c>
      <c r="K16" s="53" t="s">
        <v>20</v>
      </c>
      <c r="L16" s="53">
        <v>0.1</v>
      </c>
      <c r="M16" s="53">
        <v>5</v>
      </c>
      <c r="N16" s="53">
        <v>2</v>
      </c>
      <c r="O16" s="53">
        <v>8</v>
      </c>
      <c r="P16" s="53">
        <v>0.4</v>
      </c>
    </row>
    <row r="17" spans="1:16" ht="17.25" customHeight="1" thickBot="1" x14ac:dyDescent="0.4">
      <c r="A17" s="6"/>
      <c r="B17" s="7">
        <v>6</v>
      </c>
      <c r="C17" s="8" t="s">
        <v>168</v>
      </c>
      <c r="D17" s="7">
        <v>75</v>
      </c>
      <c r="E17" s="7">
        <v>6.1</v>
      </c>
      <c r="F17" s="7">
        <v>1.1000000000000001</v>
      </c>
      <c r="G17" s="7">
        <v>45</v>
      </c>
      <c r="H17" s="7">
        <v>221</v>
      </c>
      <c r="I17" s="7">
        <v>0.2</v>
      </c>
      <c r="J17" s="7" t="s">
        <v>20</v>
      </c>
      <c r="K17" s="26" t="s">
        <v>20</v>
      </c>
      <c r="L17" s="105">
        <v>1</v>
      </c>
      <c r="M17" s="73">
        <v>23</v>
      </c>
      <c r="N17" s="7">
        <v>33</v>
      </c>
      <c r="O17" s="7">
        <v>84</v>
      </c>
      <c r="P17" s="7">
        <v>1.9</v>
      </c>
    </row>
    <row r="18" spans="1:16" ht="21.75" customHeight="1" thickBot="1" x14ac:dyDescent="0.4">
      <c r="A18" s="6"/>
      <c r="B18" s="7">
        <v>7</v>
      </c>
      <c r="C18" s="8" t="s">
        <v>169</v>
      </c>
      <c r="D18" s="7">
        <v>75</v>
      </c>
      <c r="E18" s="7">
        <v>3.3</v>
      </c>
      <c r="F18" s="7">
        <v>6.4</v>
      </c>
      <c r="G18" s="7">
        <v>21</v>
      </c>
      <c r="H18" s="7">
        <v>102</v>
      </c>
      <c r="I18" s="7">
        <v>0.1</v>
      </c>
      <c r="J18" s="7">
        <v>0</v>
      </c>
      <c r="K18" s="26">
        <v>0</v>
      </c>
      <c r="L18" s="105">
        <v>1</v>
      </c>
      <c r="M18" s="13">
        <v>9</v>
      </c>
      <c r="N18" s="7">
        <v>8</v>
      </c>
      <c r="O18" s="7">
        <v>43</v>
      </c>
      <c r="P18" s="7">
        <v>0</v>
      </c>
    </row>
    <row r="19" spans="1:16" ht="13.5" customHeight="1" thickBot="1" x14ac:dyDescent="0.4">
      <c r="A19" s="16"/>
      <c r="B19" s="17"/>
      <c r="C19" s="101" t="s">
        <v>35</v>
      </c>
      <c r="D19" s="17">
        <v>985</v>
      </c>
      <c r="E19" s="41">
        <f t="shared" ref="E19:P19" si="1">SUM(E12:E18)</f>
        <v>70.02</v>
      </c>
      <c r="F19" s="41">
        <f t="shared" si="1"/>
        <v>70.690000000000012</v>
      </c>
      <c r="G19" s="41">
        <f t="shared" si="1"/>
        <v>182.72</v>
      </c>
      <c r="H19" s="41">
        <f t="shared" si="1"/>
        <v>1555.9</v>
      </c>
      <c r="I19" s="41">
        <f t="shared" si="1"/>
        <v>1.0350000000000001</v>
      </c>
      <c r="J19" s="41">
        <f t="shared" si="1"/>
        <v>41.81</v>
      </c>
      <c r="K19" s="41">
        <f t="shared" si="1"/>
        <v>0.71</v>
      </c>
      <c r="L19" s="41">
        <f t="shared" si="1"/>
        <v>7.05</v>
      </c>
      <c r="M19" s="41">
        <f t="shared" si="1"/>
        <v>198.76</v>
      </c>
      <c r="N19" s="41">
        <f t="shared" si="1"/>
        <v>56.95</v>
      </c>
      <c r="O19" s="41">
        <f t="shared" si="1"/>
        <v>1139.98</v>
      </c>
      <c r="P19" s="41">
        <f t="shared" si="1"/>
        <v>13.79</v>
      </c>
    </row>
    <row r="20" spans="1:16" ht="15.5" thickBot="1" x14ac:dyDescent="0.4">
      <c r="A20" s="19"/>
      <c r="B20" s="148" t="s">
        <v>31</v>
      </c>
      <c r="C20" s="149"/>
      <c r="D20" s="149"/>
      <c r="E20" s="149"/>
      <c r="F20" s="149"/>
      <c r="G20" s="149"/>
      <c r="H20" s="149"/>
      <c r="I20" s="149"/>
      <c r="J20" s="158"/>
      <c r="K20" s="158"/>
      <c r="L20" s="149"/>
      <c r="M20" s="149"/>
      <c r="N20" s="149"/>
      <c r="O20" s="158"/>
      <c r="P20" s="159"/>
    </row>
    <row r="21" spans="1:16" ht="16" thickBot="1" x14ac:dyDescent="0.4">
      <c r="A21" s="6"/>
      <c r="B21" s="7">
        <v>1</v>
      </c>
      <c r="C21" s="55" t="s">
        <v>65</v>
      </c>
      <c r="D21" s="66">
        <v>200</v>
      </c>
      <c r="E21" s="66" t="s">
        <v>20</v>
      </c>
      <c r="F21" s="66" t="s">
        <v>20</v>
      </c>
      <c r="G21" s="66">
        <v>23</v>
      </c>
      <c r="H21" s="66">
        <v>92</v>
      </c>
      <c r="I21" s="66">
        <v>0.02</v>
      </c>
      <c r="J21" s="66">
        <v>4.2</v>
      </c>
      <c r="K21" s="66" t="s">
        <v>20</v>
      </c>
      <c r="L21" s="66">
        <v>0.1</v>
      </c>
      <c r="M21" s="66" t="s">
        <v>20</v>
      </c>
      <c r="N21" s="66">
        <v>1</v>
      </c>
      <c r="O21" s="66">
        <v>7</v>
      </c>
      <c r="P21" s="66">
        <v>1.4</v>
      </c>
    </row>
    <row r="22" spans="1:16" ht="31.5" thickBot="1" x14ac:dyDescent="0.4">
      <c r="A22" s="6" t="s">
        <v>173</v>
      </c>
      <c r="B22" s="7">
        <v>2</v>
      </c>
      <c r="C22" s="106" t="s">
        <v>66</v>
      </c>
      <c r="D22" s="66">
        <v>75</v>
      </c>
      <c r="E22" s="66">
        <v>5</v>
      </c>
      <c r="F22" s="66">
        <v>4.6500000000000004</v>
      </c>
      <c r="G22" s="66">
        <v>28.5</v>
      </c>
      <c r="H22" s="66">
        <v>176.7</v>
      </c>
      <c r="I22" s="66" t="s">
        <v>20</v>
      </c>
      <c r="J22" s="66">
        <v>4.0999999999999996</v>
      </c>
      <c r="K22" s="66" t="s">
        <v>20</v>
      </c>
      <c r="L22" s="66" t="s">
        <v>20</v>
      </c>
      <c r="M22" s="66">
        <v>29.31</v>
      </c>
      <c r="N22" s="66">
        <v>3.7</v>
      </c>
      <c r="O22" s="66" t="s">
        <v>20</v>
      </c>
      <c r="P22" s="66" t="s">
        <v>20</v>
      </c>
    </row>
    <row r="23" spans="1:16" ht="16" thickBot="1" x14ac:dyDescent="0.4">
      <c r="A23" s="16"/>
      <c r="B23" s="17"/>
      <c r="C23" s="101" t="s">
        <v>35</v>
      </c>
      <c r="D23" s="99">
        <f t="shared" ref="D23:P23" si="2">SUM(D21:D22)</f>
        <v>275</v>
      </c>
      <c r="E23" s="99">
        <f t="shared" si="2"/>
        <v>5</v>
      </c>
      <c r="F23" s="99">
        <f t="shared" si="2"/>
        <v>4.6500000000000004</v>
      </c>
      <c r="G23" s="99">
        <f t="shared" si="2"/>
        <v>51.5</v>
      </c>
      <c r="H23" s="99">
        <f t="shared" si="2"/>
        <v>268.7</v>
      </c>
      <c r="I23" s="99">
        <f t="shared" si="2"/>
        <v>0.02</v>
      </c>
      <c r="J23" s="99">
        <f t="shared" si="2"/>
        <v>8.3000000000000007</v>
      </c>
      <c r="K23" s="99">
        <f t="shared" si="2"/>
        <v>0</v>
      </c>
      <c r="L23" s="99">
        <f t="shared" si="2"/>
        <v>0.1</v>
      </c>
      <c r="M23" s="99">
        <f t="shared" si="2"/>
        <v>29.31</v>
      </c>
      <c r="N23" s="99">
        <f t="shared" si="2"/>
        <v>4.7</v>
      </c>
      <c r="O23" s="99">
        <f t="shared" si="2"/>
        <v>7</v>
      </c>
      <c r="P23" s="99">
        <f t="shared" si="2"/>
        <v>1.4</v>
      </c>
    </row>
    <row r="24" spans="1:16" ht="15.5" thickBot="1" x14ac:dyDescent="0.4">
      <c r="A24" s="18"/>
      <c r="B24" s="148" t="s">
        <v>36</v>
      </c>
      <c r="C24" s="149"/>
      <c r="D24" s="149"/>
      <c r="E24" s="149"/>
      <c r="F24" s="149"/>
      <c r="G24" s="149"/>
      <c r="H24" s="149"/>
      <c r="I24" s="150"/>
      <c r="J24" s="151"/>
      <c r="K24" s="151"/>
      <c r="L24" s="149"/>
      <c r="M24" s="149"/>
      <c r="N24" s="150"/>
      <c r="O24" s="151"/>
      <c r="P24" s="152"/>
    </row>
    <row r="25" spans="1:16" ht="16" thickBot="1" x14ac:dyDescent="0.4">
      <c r="A25" s="6">
        <v>129</v>
      </c>
      <c r="B25" s="7">
        <v>1</v>
      </c>
      <c r="C25" s="55" t="s">
        <v>68</v>
      </c>
      <c r="D25" s="66" t="s">
        <v>69</v>
      </c>
      <c r="E25" s="66">
        <v>12.1</v>
      </c>
      <c r="F25" s="66">
        <v>12.6</v>
      </c>
      <c r="G25" s="66">
        <v>1.34</v>
      </c>
      <c r="H25" s="66">
        <v>104.2</v>
      </c>
      <c r="I25" s="66">
        <v>1.6E-2</v>
      </c>
      <c r="J25" s="66">
        <v>0.01</v>
      </c>
      <c r="K25" s="66">
        <v>0</v>
      </c>
      <c r="L25" s="66">
        <v>0</v>
      </c>
      <c r="M25" s="66">
        <v>1.24</v>
      </c>
      <c r="N25" s="66">
        <v>0.02</v>
      </c>
      <c r="O25" s="66">
        <v>68.400000000000006</v>
      </c>
      <c r="P25" s="66">
        <v>0.65</v>
      </c>
    </row>
    <row r="26" spans="1:16" ht="16" thickBot="1" x14ac:dyDescent="0.4">
      <c r="A26" s="6">
        <v>626</v>
      </c>
      <c r="B26" s="7">
        <v>2</v>
      </c>
      <c r="C26" s="52" t="s">
        <v>70</v>
      </c>
      <c r="D26" s="57">
        <v>250</v>
      </c>
      <c r="E26" s="57">
        <v>18.3</v>
      </c>
      <c r="F26" s="57">
        <v>20.5</v>
      </c>
      <c r="G26" s="57">
        <v>28.7</v>
      </c>
      <c r="H26" s="57">
        <v>372.5</v>
      </c>
      <c r="I26" s="57">
        <v>0.2</v>
      </c>
      <c r="J26" s="57">
        <v>5.6</v>
      </c>
      <c r="K26" s="57">
        <v>0.04</v>
      </c>
      <c r="L26" s="57">
        <v>0</v>
      </c>
      <c r="M26" s="57">
        <v>33.200000000000003</v>
      </c>
      <c r="N26" s="57">
        <v>3.7</v>
      </c>
      <c r="O26" s="57">
        <v>203.9</v>
      </c>
      <c r="P26" s="57">
        <v>63.3</v>
      </c>
    </row>
    <row r="27" spans="1:16" ht="16" thickBot="1" x14ac:dyDescent="0.4">
      <c r="A27" s="6">
        <v>944</v>
      </c>
      <c r="B27" s="7">
        <v>3</v>
      </c>
      <c r="C27" s="52" t="s">
        <v>113</v>
      </c>
      <c r="D27" s="57">
        <v>20</v>
      </c>
      <c r="E27" s="57">
        <v>3</v>
      </c>
      <c r="F27" s="57">
        <v>0.2</v>
      </c>
      <c r="G27" s="57">
        <v>11</v>
      </c>
      <c r="H27" s="57">
        <v>139.5</v>
      </c>
      <c r="I27" s="132">
        <v>0.02</v>
      </c>
      <c r="J27" s="132">
        <v>0</v>
      </c>
      <c r="K27" s="132">
        <v>0</v>
      </c>
      <c r="L27" s="132">
        <v>0</v>
      </c>
      <c r="M27" s="132">
        <v>12</v>
      </c>
      <c r="N27" s="132">
        <v>8</v>
      </c>
      <c r="O27" s="132">
        <v>5.07</v>
      </c>
      <c r="P27" s="132">
        <v>0.8</v>
      </c>
    </row>
    <row r="28" spans="1:16" ht="16" thickBot="1" x14ac:dyDescent="0.4">
      <c r="A28" s="6"/>
      <c r="B28" s="7">
        <v>4</v>
      </c>
      <c r="C28" s="134" t="s">
        <v>177</v>
      </c>
      <c r="D28" s="57">
        <v>40</v>
      </c>
      <c r="E28" s="57">
        <v>3</v>
      </c>
      <c r="F28" s="57">
        <v>0.17199999999999999</v>
      </c>
      <c r="G28" s="57">
        <v>8.1999999999999993</v>
      </c>
      <c r="H28" s="129">
        <v>45.2</v>
      </c>
      <c r="I28" s="85">
        <v>5.4</v>
      </c>
      <c r="J28" s="85">
        <v>0</v>
      </c>
      <c r="K28" s="85">
        <v>0</v>
      </c>
      <c r="L28" s="85">
        <v>0</v>
      </c>
      <c r="M28" s="85">
        <v>7.2</v>
      </c>
      <c r="N28" s="85">
        <v>0</v>
      </c>
      <c r="O28" s="85">
        <v>0</v>
      </c>
      <c r="P28" s="85">
        <v>4.5</v>
      </c>
    </row>
    <row r="29" spans="1:16" ht="16" thickBot="1" x14ac:dyDescent="0.4">
      <c r="A29" s="6"/>
      <c r="B29" s="7">
        <v>5</v>
      </c>
      <c r="C29" s="8" t="s">
        <v>168</v>
      </c>
      <c r="D29" s="11">
        <v>75</v>
      </c>
      <c r="E29" s="11">
        <v>6.1</v>
      </c>
      <c r="F29" s="11">
        <v>1.1000000000000001</v>
      </c>
      <c r="G29" s="11">
        <v>45</v>
      </c>
      <c r="H29" s="11">
        <v>221</v>
      </c>
      <c r="I29" s="21">
        <v>0.2</v>
      </c>
      <c r="J29" s="133">
        <v>0</v>
      </c>
      <c r="K29" s="133">
        <v>0</v>
      </c>
      <c r="L29" s="74">
        <v>1</v>
      </c>
      <c r="M29" s="74">
        <v>23</v>
      </c>
      <c r="N29" s="21">
        <v>33</v>
      </c>
      <c r="O29" s="133">
        <v>84</v>
      </c>
      <c r="P29" s="11"/>
    </row>
    <row r="30" spans="1:16" ht="16" thickBot="1" x14ac:dyDescent="0.4">
      <c r="A30" s="6"/>
      <c r="B30" s="7">
        <v>6</v>
      </c>
      <c r="C30" s="8" t="s">
        <v>169</v>
      </c>
      <c r="D30" s="11">
        <v>75</v>
      </c>
      <c r="E30" s="11">
        <v>3.3</v>
      </c>
      <c r="F30" s="11">
        <v>6.4</v>
      </c>
      <c r="G30" s="11">
        <v>21</v>
      </c>
      <c r="H30" s="11">
        <v>102</v>
      </c>
      <c r="I30" s="21">
        <v>0.1</v>
      </c>
      <c r="J30" s="25"/>
      <c r="K30" s="25"/>
      <c r="L30" s="74">
        <v>1</v>
      </c>
      <c r="M30" s="15">
        <v>9</v>
      </c>
      <c r="N30" s="21">
        <v>8</v>
      </c>
      <c r="O30" s="25">
        <v>43</v>
      </c>
      <c r="P30" s="14">
        <v>1.9</v>
      </c>
    </row>
    <row r="31" spans="1:16" ht="16" thickBot="1" x14ac:dyDescent="0.4">
      <c r="A31" s="16"/>
      <c r="B31" s="17"/>
      <c r="C31" s="101" t="s">
        <v>35</v>
      </c>
      <c r="D31" s="28">
        <v>710</v>
      </c>
      <c r="E31" s="28">
        <f>E30+E29+E28+E27+E26+E25</f>
        <v>45.800000000000004</v>
      </c>
      <c r="F31" s="28">
        <f t="shared" ref="F31:O31" si="3">F30+F29+F28+F27+F26+F25</f>
        <v>40.972000000000001</v>
      </c>
      <c r="G31" s="28">
        <f t="shared" si="3"/>
        <v>115.24000000000001</v>
      </c>
      <c r="H31" s="28">
        <f t="shared" si="3"/>
        <v>984.40000000000009</v>
      </c>
      <c r="I31" s="28">
        <f t="shared" si="3"/>
        <v>5.9359999999999999</v>
      </c>
      <c r="J31" s="28">
        <f t="shared" si="3"/>
        <v>5.6099999999999994</v>
      </c>
      <c r="K31" s="28">
        <f t="shared" si="3"/>
        <v>0.04</v>
      </c>
      <c r="L31" s="28">
        <f t="shared" si="3"/>
        <v>2</v>
      </c>
      <c r="M31" s="28">
        <f t="shared" si="3"/>
        <v>85.64</v>
      </c>
      <c r="N31" s="28">
        <f t="shared" si="3"/>
        <v>52.720000000000006</v>
      </c>
      <c r="O31" s="28">
        <f t="shared" si="3"/>
        <v>404.37</v>
      </c>
      <c r="P31" s="28">
        <f>P30+P29+P28+P27+P26+P25</f>
        <v>71.150000000000006</v>
      </c>
    </row>
    <row r="32" spans="1:16" ht="15" thickBot="1" x14ac:dyDescent="0.4">
      <c r="A32" s="153" t="s">
        <v>39</v>
      </c>
      <c r="B32" s="154"/>
      <c r="C32" s="154"/>
      <c r="D32" s="154"/>
      <c r="E32" s="154"/>
      <c r="F32" s="154"/>
      <c r="G32" s="154"/>
      <c r="H32" s="154"/>
      <c r="I32" s="154"/>
      <c r="J32" s="155"/>
      <c r="K32" s="155"/>
      <c r="L32" s="154"/>
      <c r="M32" s="154"/>
      <c r="N32" s="154"/>
      <c r="O32" s="156"/>
      <c r="P32" s="157"/>
    </row>
    <row r="33" spans="1:16" ht="16" thickBot="1" x14ac:dyDescent="0.4">
      <c r="A33" s="6"/>
      <c r="B33" s="7">
        <v>1</v>
      </c>
      <c r="C33" s="55" t="s">
        <v>67</v>
      </c>
      <c r="D33" s="66">
        <v>200</v>
      </c>
      <c r="E33" s="66">
        <v>5.6</v>
      </c>
      <c r="F33" s="66">
        <v>6.4</v>
      </c>
      <c r="G33" s="66">
        <v>5.4</v>
      </c>
      <c r="H33" s="66">
        <v>117.6</v>
      </c>
      <c r="I33" s="66">
        <v>0.3</v>
      </c>
      <c r="J33" s="66">
        <v>46</v>
      </c>
      <c r="K33" s="66">
        <v>0.1</v>
      </c>
      <c r="L33" s="66" t="s">
        <v>20</v>
      </c>
      <c r="M33" s="66">
        <v>240</v>
      </c>
      <c r="N33" s="66">
        <v>0.12</v>
      </c>
      <c r="O33" s="66" t="s">
        <v>20</v>
      </c>
      <c r="P33" s="66">
        <v>0</v>
      </c>
    </row>
    <row r="34" spans="1:16" ht="16" thickBot="1" x14ac:dyDescent="0.4">
      <c r="A34" s="6"/>
      <c r="B34" s="7">
        <v>2</v>
      </c>
      <c r="C34" s="52" t="s">
        <v>188</v>
      </c>
      <c r="D34" s="57">
        <v>45</v>
      </c>
      <c r="E34" s="57">
        <v>2.5920000000000001</v>
      </c>
      <c r="F34" s="57">
        <v>1.53</v>
      </c>
      <c r="G34" s="57">
        <v>40.5</v>
      </c>
      <c r="H34" s="57">
        <v>189</v>
      </c>
      <c r="I34" s="57">
        <v>8.1000000000000003E-2</v>
      </c>
      <c r="J34" s="57"/>
      <c r="K34" s="57">
        <v>39.33</v>
      </c>
      <c r="L34" s="57">
        <v>0.54</v>
      </c>
      <c r="M34" s="57">
        <v>4.8600000000000003</v>
      </c>
      <c r="N34" s="57">
        <v>1.4E-2</v>
      </c>
      <c r="O34" s="57">
        <v>21.7</v>
      </c>
      <c r="P34" s="57">
        <v>6.84</v>
      </c>
    </row>
    <row r="35" spans="1:16" s="30" customFormat="1" ht="16" thickBot="1" x14ac:dyDescent="0.4">
      <c r="A35" s="16"/>
      <c r="B35" s="17"/>
      <c r="C35" s="101" t="s">
        <v>35</v>
      </c>
      <c r="D35" s="28">
        <f t="shared" ref="D35:P35" si="4">SUM(D33:D34)</f>
        <v>245</v>
      </c>
      <c r="E35" s="28">
        <f t="shared" si="4"/>
        <v>8.1920000000000002</v>
      </c>
      <c r="F35" s="28">
        <f t="shared" si="4"/>
        <v>7.9300000000000006</v>
      </c>
      <c r="G35" s="28">
        <f t="shared" si="4"/>
        <v>45.9</v>
      </c>
      <c r="H35" s="28">
        <f t="shared" si="4"/>
        <v>306.60000000000002</v>
      </c>
      <c r="I35" s="28">
        <f t="shared" si="4"/>
        <v>0.38100000000000001</v>
      </c>
      <c r="J35" s="28">
        <f t="shared" si="4"/>
        <v>46</v>
      </c>
      <c r="K35" s="28">
        <f t="shared" si="4"/>
        <v>39.43</v>
      </c>
      <c r="L35" s="28">
        <f t="shared" si="4"/>
        <v>0.54</v>
      </c>
      <c r="M35" s="28">
        <f t="shared" si="4"/>
        <v>244.86</v>
      </c>
      <c r="N35" s="28">
        <f t="shared" si="4"/>
        <v>0.13400000000000001</v>
      </c>
      <c r="O35" s="28">
        <f t="shared" si="4"/>
        <v>21.7</v>
      </c>
      <c r="P35" s="28">
        <f t="shared" si="4"/>
        <v>6.84</v>
      </c>
    </row>
    <row r="36" spans="1:16" ht="16" thickBot="1" x14ac:dyDescent="0.4">
      <c r="A36" s="6"/>
      <c r="B36" s="7"/>
      <c r="C36" s="42" t="s">
        <v>41</v>
      </c>
      <c r="D36" s="43">
        <f>D10+D19+D23+D31+D35</f>
        <v>2825</v>
      </c>
      <c r="E36" s="43">
        <f t="shared" ref="E36:P36" si="5">E10+E19+E31+E23+E35</f>
        <v>162.81200000000001</v>
      </c>
      <c r="F36" s="43">
        <f t="shared" si="5"/>
        <v>170.94200000000004</v>
      </c>
      <c r="G36" s="43">
        <f t="shared" si="5"/>
        <v>520.72</v>
      </c>
      <c r="H36" s="43">
        <f t="shared" si="5"/>
        <v>4100.2</v>
      </c>
      <c r="I36" s="43">
        <f t="shared" si="5"/>
        <v>7.6219999999999999</v>
      </c>
      <c r="J36" s="43">
        <f t="shared" si="5"/>
        <v>107.08</v>
      </c>
      <c r="K36" s="43">
        <f t="shared" si="5"/>
        <v>40.49</v>
      </c>
      <c r="L36" s="43">
        <f t="shared" si="5"/>
        <v>17.510000000000002</v>
      </c>
      <c r="M36" s="43">
        <f t="shared" si="5"/>
        <v>971.06999999999994</v>
      </c>
      <c r="N36" s="43">
        <f t="shared" si="5"/>
        <v>135.08399999999997</v>
      </c>
      <c r="O36" s="43">
        <f t="shared" si="5"/>
        <v>1936.05</v>
      </c>
      <c r="P36" s="43">
        <f t="shared" si="5"/>
        <v>107.02000000000001</v>
      </c>
    </row>
    <row r="37" spans="1:16" x14ac:dyDescent="0.3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1:16" ht="15.5" x14ac:dyDescent="0.35">
      <c r="A38" s="10"/>
    </row>
    <row r="39" spans="1:16" ht="15.5" x14ac:dyDescent="0.35">
      <c r="A39" s="10"/>
    </row>
  </sheetData>
  <mergeCells count="8">
    <mergeCell ref="B24:P24"/>
    <mergeCell ref="A32:P32"/>
    <mergeCell ref="E3:G3"/>
    <mergeCell ref="I3:L3"/>
    <mergeCell ref="M3:P3"/>
    <mergeCell ref="B5:P5"/>
    <mergeCell ref="B11:P11"/>
    <mergeCell ref="B20:P20"/>
  </mergeCells>
  <pageMargins left="0.70866141732283472" right="0.70866141732283472" top="0.78740157480314965" bottom="0.39370078740157483" header="0.31496062992125984" footer="0.31496062992125984"/>
  <pageSetup paperSize="9" scale="7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0"/>
  <sheetViews>
    <sheetView workbookViewId="0">
      <selection activeCell="B12" sqref="B12:P12"/>
    </sheetView>
  </sheetViews>
  <sheetFormatPr defaultRowHeight="14.5" x14ac:dyDescent="0.35"/>
  <cols>
    <col min="1" max="1" width="11" customWidth="1"/>
    <col min="3" max="3" width="29.26953125" customWidth="1"/>
    <col min="8" max="8" width="12.26953125" customWidth="1"/>
    <col min="13" max="13" width="9.54296875" bestFit="1" customWidth="1"/>
  </cols>
  <sheetData>
    <row r="1" spans="1:16" ht="15" x14ac:dyDescent="0.35">
      <c r="G1" s="137" t="s">
        <v>143</v>
      </c>
      <c r="N1" s="136"/>
    </row>
    <row r="2" spans="1:16" ht="15" thickBot="1" x14ac:dyDescent="0.4"/>
    <row r="3" spans="1:16" ht="45.5" thickBot="1" x14ac:dyDescent="0.4">
      <c r="A3" s="1" t="s">
        <v>0</v>
      </c>
      <c r="B3" s="47" t="s">
        <v>1</v>
      </c>
      <c r="C3" s="47" t="s">
        <v>2</v>
      </c>
      <c r="D3" s="3" t="s">
        <v>154</v>
      </c>
      <c r="E3" s="160" t="s">
        <v>4</v>
      </c>
      <c r="F3" s="161"/>
      <c r="G3" s="162"/>
      <c r="H3" s="47" t="s">
        <v>5</v>
      </c>
      <c r="I3" s="160" t="s">
        <v>6</v>
      </c>
      <c r="J3" s="161"/>
      <c r="K3" s="161"/>
      <c r="L3" s="163"/>
      <c r="M3" s="161"/>
      <c r="N3" s="161"/>
      <c r="O3" s="161"/>
      <c r="P3" s="162"/>
    </row>
    <row r="4" spans="1:16" ht="15.5" thickBot="1" x14ac:dyDescent="0.4">
      <c r="A4" s="4"/>
      <c r="B4" s="5"/>
      <c r="C4" s="5"/>
      <c r="D4" s="5"/>
      <c r="E4" s="5" t="s">
        <v>7</v>
      </c>
      <c r="F4" s="5" t="s">
        <v>8</v>
      </c>
      <c r="G4" s="5" t="s">
        <v>9</v>
      </c>
      <c r="H4" s="5"/>
      <c r="I4" s="5" t="s">
        <v>10</v>
      </c>
      <c r="J4" s="5" t="s">
        <v>11</v>
      </c>
      <c r="K4" s="20" t="s">
        <v>12</v>
      </c>
      <c r="L4" s="22" t="s">
        <v>13</v>
      </c>
      <c r="M4" s="5" t="s">
        <v>14</v>
      </c>
      <c r="N4" s="5" t="s">
        <v>15</v>
      </c>
      <c r="O4" s="5" t="s">
        <v>16</v>
      </c>
      <c r="P4" s="5" t="s">
        <v>17</v>
      </c>
    </row>
    <row r="5" spans="1:16" ht="16.5" customHeight="1" thickBot="1" x14ac:dyDescent="0.4">
      <c r="A5" s="18"/>
      <c r="B5" s="148" t="s">
        <v>18</v>
      </c>
      <c r="C5" s="149"/>
      <c r="D5" s="149"/>
      <c r="E5" s="149"/>
      <c r="F5" s="149"/>
      <c r="G5" s="149"/>
      <c r="H5" s="149"/>
      <c r="I5" s="149"/>
      <c r="J5" s="149"/>
      <c r="K5" s="149"/>
      <c r="L5" s="151"/>
      <c r="M5" s="149"/>
      <c r="N5" s="149"/>
      <c r="O5" s="149"/>
      <c r="P5" s="152"/>
    </row>
    <row r="6" spans="1:16" ht="20.25" customHeight="1" thickBot="1" x14ac:dyDescent="0.4">
      <c r="A6" s="6">
        <v>41</v>
      </c>
      <c r="B6" s="7">
        <v>1</v>
      </c>
      <c r="C6" s="8" t="s">
        <v>19</v>
      </c>
      <c r="D6" s="7">
        <v>20</v>
      </c>
      <c r="E6" s="7">
        <v>0.1</v>
      </c>
      <c r="F6" s="7">
        <v>14.5</v>
      </c>
      <c r="G6" s="7">
        <v>0.16</v>
      </c>
      <c r="H6" s="7">
        <v>150</v>
      </c>
      <c r="I6" s="7" t="s">
        <v>20</v>
      </c>
      <c r="J6" s="7" t="s">
        <v>20</v>
      </c>
      <c r="K6" s="26">
        <v>0.1</v>
      </c>
      <c r="L6" s="77" t="s">
        <v>20</v>
      </c>
      <c r="M6" s="7">
        <v>2.4</v>
      </c>
      <c r="N6" s="7">
        <v>0.08</v>
      </c>
      <c r="O6" s="7">
        <v>3.8</v>
      </c>
      <c r="P6" s="7">
        <v>0.04</v>
      </c>
    </row>
    <row r="7" spans="1:16" ht="20.25" customHeight="1" thickBot="1" x14ac:dyDescent="0.4">
      <c r="A7" s="61">
        <v>42</v>
      </c>
      <c r="B7" s="63">
        <v>2</v>
      </c>
      <c r="C7" s="62" t="s">
        <v>21</v>
      </c>
      <c r="D7" s="63">
        <v>30</v>
      </c>
      <c r="E7" s="63">
        <v>7.11</v>
      </c>
      <c r="F7" s="63">
        <v>9.15</v>
      </c>
      <c r="G7" s="63" t="s">
        <v>20</v>
      </c>
      <c r="H7" s="63">
        <v>113.1</v>
      </c>
      <c r="I7" s="63" t="s">
        <v>20</v>
      </c>
      <c r="J7" s="63">
        <v>0.72</v>
      </c>
      <c r="K7" s="63" t="s">
        <v>20</v>
      </c>
      <c r="L7" s="63" t="s">
        <v>20</v>
      </c>
      <c r="M7" s="63">
        <v>273</v>
      </c>
      <c r="N7" s="63" t="s">
        <v>20</v>
      </c>
      <c r="O7" s="63" t="s">
        <v>20</v>
      </c>
      <c r="P7" s="63" t="s">
        <v>20</v>
      </c>
    </row>
    <row r="8" spans="1:16" ht="22.5" customHeight="1" thickBot="1" x14ac:dyDescent="0.4">
      <c r="A8" s="6">
        <v>390</v>
      </c>
      <c r="B8" s="7">
        <v>3</v>
      </c>
      <c r="C8" s="55" t="s">
        <v>171</v>
      </c>
      <c r="D8" s="56">
        <v>200</v>
      </c>
      <c r="E8" s="56">
        <v>5.56</v>
      </c>
      <c r="F8" s="56">
        <v>5</v>
      </c>
      <c r="G8" s="56">
        <v>20.18</v>
      </c>
      <c r="H8" s="56">
        <v>252.76</v>
      </c>
      <c r="I8" s="56">
        <v>0.06</v>
      </c>
      <c r="J8" s="56">
        <v>20</v>
      </c>
      <c r="K8" s="56">
        <v>0</v>
      </c>
      <c r="L8" s="56">
        <v>1</v>
      </c>
      <c r="M8" s="56">
        <v>52.56</v>
      </c>
      <c r="N8" s="56">
        <v>0.54</v>
      </c>
      <c r="O8" s="56">
        <v>115.5</v>
      </c>
      <c r="P8" s="56">
        <v>30</v>
      </c>
    </row>
    <row r="9" spans="1:16" ht="13.5" customHeight="1" thickBot="1" x14ac:dyDescent="0.4">
      <c r="A9" s="6">
        <v>958</v>
      </c>
      <c r="B9" s="7">
        <v>4</v>
      </c>
      <c r="C9" s="52" t="s">
        <v>71</v>
      </c>
      <c r="D9" s="53">
        <v>200</v>
      </c>
      <c r="E9" s="53">
        <v>2.9</v>
      </c>
      <c r="F9" s="53">
        <v>3.48</v>
      </c>
      <c r="G9" s="53">
        <v>19.36</v>
      </c>
      <c r="H9" s="53">
        <v>120.64</v>
      </c>
      <c r="I9" s="53">
        <v>0.14000000000000001</v>
      </c>
      <c r="J9" s="53">
        <v>0.66</v>
      </c>
      <c r="K9" s="53">
        <v>0.01</v>
      </c>
      <c r="L9" s="53" t="s">
        <v>20</v>
      </c>
      <c r="M9" s="53">
        <v>116.2</v>
      </c>
      <c r="N9" s="53">
        <v>0.78</v>
      </c>
      <c r="O9" s="53">
        <v>45</v>
      </c>
      <c r="P9" s="53">
        <v>0.09</v>
      </c>
    </row>
    <row r="10" spans="1:16" ht="16" thickBot="1" x14ac:dyDescent="0.4">
      <c r="A10" s="6"/>
      <c r="B10" s="7">
        <v>5</v>
      </c>
      <c r="C10" s="8" t="s">
        <v>24</v>
      </c>
      <c r="D10" s="7">
        <v>100</v>
      </c>
      <c r="E10" s="7">
        <v>12.8</v>
      </c>
      <c r="F10" s="7">
        <v>13.1</v>
      </c>
      <c r="G10" s="7">
        <v>47.9</v>
      </c>
      <c r="H10" s="7">
        <v>253.9</v>
      </c>
      <c r="I10" s="7">
        <v>0.13</v>
      </c>
      <c r="J10" s="7">
        <v>1.76</v>
      </c>
      <c r="K10" s="26" t="s">
        <v>20</v>
      </c>
      <c r="L10" s="77">
        <v>0.42</v>
      </c>
      <c r="M10" s="7">
        <v>16.399999999999999</v>
      </c>
      <c r="N10" s="7">
        <v>0.03</v>
      </c>
      <c r="O10" s="7">
        <v>37.200000000000003</v>
      </c>
      <c r="P10" s="7">
        <v>2.8</v>
      </c>
    </row>
    <row r="11" spans="1:16" ht="16" thickBot="1" x14ac:dyDescent="0.4">
      <c r="A11" s="16"/>
      <c r="B11" s="17"/>
      <c r="C11" s="101" t="s">
        <v>35</v>
      </c>
      <c r="D11" s="41">
        <f>SUM(D6:D10)</f>
        <v>550</v>
      </c>
      <c r="E11" s="41">
        <f>SUM(E6:E10)</f>
        <v>28.47</v>
      </c>
      <c r="F11" s="41">
        <f t="shared" ref="F11:P11" si="0">SUM(F6:F10)</f>
        <v>45.23</v>
      </c>
      <c r="G11" s="41">
        <f t="shared" si="0"/>
        <v>87.6</v>
      </c>
      <c r="H11" s="41">
        <f t="shared" si="0"/>
        <v>890.4</v>
      </c>
      <c r="I11" s="41">
        <f t="shared" si="0"/>
        <v>0.33</v>
      </c>
      <c r="J11" s="41">
        <f t="shared" si="0"/>
        <v>23.14</v>
      </c>
      <c r="K11" s="41">
        <f t="shared" si="0"/>
        <v>0.11</v>
      </c>
      <c r="L11" s="41">
        <f t="shared" si="0"/>
        <v>1.42</v>
      </c>
      <c r="M11" s="41">
        <f t="shared" si="0"/>
        <v>460.55999999999995</v>
      </c>
      <c r="N11" s="41">
        <f t="shared" si="0"/>
        <v>1.43</v>
      </c>
      <c r="O11" s="41">
        <f t="shared" si="0"/>
        <v>201.5</v>
      </c>
      <c r="P11" s="41">
        <f t="shared" si="0"/>
        <v>32.93</v>
      </c>
    </row>
    <row r="12" spans="1:16" ht="15.5" thickBot="1" x14ac:dyDescent="0.4">
      <c r="A12" s="18"/>
      <c r="B12" s="148" t="s">
        <v>25</v>
      </c>
      <c r="C12" s="149"/>
      <c r="D12" s="149"/>
      <c r="E12" s="149"/>
      <c r="F12" s="149"/>
      <c r="G12" s="149"/>
      <c r="H12" s="149"/>
      <c r="I12" s="149"/>
      <c r="J12" s="149"/>
      <c r="K12" s="149"/>
      <c r="L12" s="151"/>
      <c r="M12" s="149"/>
      <c r="N12" s="149"/>
      <c r="O12" s="149"/>
      <c r="P12" s="152"/>
    </row>
    <row r="13" spans="1:16" ht="24" customHeight="1" thickBot="1" x14ac:dyDescent="0.4">
      <c r="A13" s="6"/>
      <c r="B13" s="7">
        <v>1</v>
      </c>
      <c r="C13" s="55" t="s">
        <v>72</v>
      </c>
      <c r="D13" s="56">
        <v>50</v>
      </c>
      <c r="E13" s="56">
        <v>1.58</v>
      </c>
      <c r="F13" s="56">
        <v>5.3</v>
      </c>
      <c r="G13" s="56">
        <v>258</v>
      </c>
      <c r="H13" s="56">
        <v>86.6</v>
      </c>
      <c r="I13" s="56">
        <v>0.03</v>
      </c>
      <c r="J13" s="56">
        <v>29.9</v>
      </c>
      <c r="K13" s="56" t="s">
        <v>20</v>
      </c>
      <c r="L13" s="56" t="s">
        <v>20</v>
      </c>
      <c r="M13" s="56">
        <v>33.299999999999997</v>
      </c>
      <c r="N13" s="56">
        <v>14.7</v>
      </c>
      <c r="O13" s="56">
        <v>33.799999999999997</v>
      </c>
      <c r="P13" s="56">
        <v>0.9</v>
      </c>
    </row>
    <row r="14" spans="1:16" ht="18.75" customHeight="1" thickBot="1" x14ac:dyDescent="0.4">
      <c r="A14" s="6">
        <v>170</v>
      </c>
      <c r="B14" s="7">
        <v>2</v>
      </c>
      <c r="C14" s="52" t="s">
        <v>73</v>
      </c>
      <c r="D14" s="53" t="s">
        <v>184</v>
      </c>
      <c r="E14" s="53">
        <v>26.4</v>
      </c>
      <c r="F14" s="53">
        <v>28.4</v>
      </c>
      <c r="G14" s="53">
        <v>105.2</v>
      </c>
      <c r="H14" s="53">
        <v>417.8</v>
      </c>
      <c r="I14" s="53">
        <v>7.0000000000000007E-2</v>
      </c>
      <c r="J14" s="53">
        <v>13.7</v>
      </c>
      <c r="K14" s="53" t="s">
        <v>20</v>
      </c>
      <c r="L14" s="53">
        <v>14.1</v>
      </c>
      <c r="M14" s="53">
        <v>145.69999999999999</v>
      </c>
      <c r="N14" s="53">
        <v>0.87</v>
      </c>
      <c r="O14" s="53">
        <v>219.3</v>
      </c>
      <c r="P14" s="53">
        <v>60.5</v>
      </c>
    </row>
    <row r="15" spans="1:16" ht="18.75" customHeight="1" thickBot="1" x14ac:dyDescent="0.4">
      <c r="A15" s="6">
        <v>590</v>
      </c>
      <c r="B15" s="7">
        <v>3</v>
      </c>
      <c r="C15" s="52" t="s">
        <v>74</v>
      </c>
      <c r="D15" s="53">
        <v>200</v>
      </c>
      <c r="E15" s="53">
        <v>18</v>
      </c>
      <c r="F15" s="53">
        <v>12.18</v>
      </c>
      <c r="G15" s="53">
        <v>25.25</v>
      </c>
      <c r="H15" s="53">
        <v>334.6</v>
      </c>
      <c r="I15" s="53">
        <v>0.4</v>
      </c>
      <c r="J15" s="53">
        <v>36.83</v>
      </c>
      <c r="K15" s="53">
        <v>0.05</v>
      </c>
      <c r="L15" s="68" t="s">
        <v>20</v>
      </c>
      <c r="M15" s="53">
        <v>69.56</v>
      </c>
      <c r="N15" s="53">
        <v>131.4</v>
      </c>
      <c r="O15" s="53">
        <v>678.08</v>
      </c>
      <c r="P15" s="53">
        <v>8.1</v>
      </c>
    </row>
    <row r="16" spans="1:16" ht="14.25" customHeight="1" thickBot="1" x14ac:dyDescent="0.4">
      <c r="A16" s="6">
        <v>868</v>
      </c>
      <c r="B16" s="7">
        <v>4</v>
      </c>
      <c r="C16" s="8" t="s">
        <v>30</v>
      </c>
      <c r="D16" s="7">
        <v>200</v>
      </c>
      <c r="E16" s="7">
        <v>0.2</v>
      </c>
      <c r="F16" s="7">
        <v>0.19</v>
      </c>
      <c r="G16" s="7">
        <v>0.76</v>
      </c>
      <c r="H16" s="7">
        <v>126</v>
      </c>
      <c r="I16" s="7">
        <v>0.05</v>
      </c>
      <c r="J16" s="7">
        <v>0.4</v>
      </c>
      <c r="K16" s="26">
        <v>0</v>
      </c>
      <c r="L16" s="77">
        <v>0.1</v>
      </c>
      <c r="M16" s="7">
        <v>116</v>
      </c>
      <c r="N16" s="7">
        <v>0.7</v>
      </c>
      <c r="O16" s="7">
        <v>24</v>
      </c>
      <c r="P16" s="7">
        <v>8</v>
      </c>
    </row>
    <row r="17" spans="1:16" ht="17.25" customHeight="1" thickBot="1" x14ac:dyDescent="0.4">
      <c r="A17" s="6"/>
      <c r="B17" s="7">
        <v>5</v>
      </c>
      <c r="C17" s="59" t="s">
        <v>168</v>
      </c>
      <c r="D17" s="7">
        <v>75</v>
      </c>
      <c r="E17" s="7">
        <v>6.1</v>
      </c>
      <c r="F17" s="7">
        <v>1.1000000000000001</v>
      </c>
      <c r="G17" s="7">
        <v>45</v>
      </c>
      <c r="H17" s="7">
        <v>221</v>
      </c>
      <c r="I17" s="7">
        <v>0.2</v>
      </c>
      <c r="J17" s="7" t="s">
        <v>20</v>
      </c>
      <c r="K17" s="26" t="s">
        <v>20</v>
      </c>
      <c r="L17" s="77">
        <v>1</v>
      </c>
      <c r="M17" s="73">
        <v>23</v>
      </c>
      <c r="N17" s="7">
        <v>33</v>
      </c>
      <c r="O17" s="7">
        <v>84</v>
      </c>
      <c r="P17" s="7">
        <v>1.9</v>
      </c>
    </row>
    <row r="18" spans="1:16" ht="21.75" customHeight="1" thickBot="1" x14ac:dyDescent="0.4">
      <c r="A18" s="6"/>
      <c r="B18" s="7">
        <v>6</v>
      </c>
      <c r="C18" s="62" t="s">
        <v>169</v>
      </c>
      <c r="D18" s="7">
        <v>75</v>
      </c>
      <c r="E18" s="7">
        <v>3.3</v>
      </c>
      <c r="F18" s="7">
        <v>6.4</v>
      </c>
      <c r="G18" s="7">
        <v>21</v>
      </c>
      <c r="H18" s="7">
        <v>102</v>
      </c>
      <c r="I18" s="7">
        <v>0.1</v>
      </c>
      <c r="J18" s="7">
        <v>0</v>
      </c>
      <c r="K18" s="26">
        <v>0</v>
      </c>
      <c r="L18" s="77">
        <v>1</v>
      </c>
      <c r="M18" s="13">
        <v>9</v>
      </c>
      <c r="N18" s="7">
        <v>8</v>
      </c>
      <c r="O18" s="7">
        <v>43</v>
      </c>
      <c r="P18" s="7">
        <v>0</v>
      </c>
    </row>
    <row r="19" spans="1:16" ht="13.5" customHeight="1" thickBot="1" x14ac:dyDescent="0.4">
      <c r="A19" s="16"/>
      <c r="B19" s="17"/>
      <c r="C19" s="101" t="s">
        <v>35</v>
      </c>
      <c r="D19" s="41">
        <v>910</v>
      </c>
      <c r="E19" s="41">
        <f>SUM(E13:E18)</f>
        <v>55.58</v>
      </c>
      <c r="F19" s="41">
        <f t="shared" ref="F19:P19" si="1">SUM(F13:F18)</f>
        <v>53.569999999999993</v>
      </c>
      <c r="G19" s="41">
        <f t="shared" si="1"/>
        <v>455.21</v>
      </c>
      <c r="H19" s="41">
        <f t="shared" si="1"/>
        <v>1288</v>
      </c>
      <c r="I19" s="41">
        <f t="shared" si="1"/>
        <v>0.85</v>
      </c>
      <c r="J19" s="41">
        <f t="shared" si="1"/>
        <v>80.83</v>
      </c>
      <c r="K19" s="41">
        <f t="shared" si="1"/>
        <v>0.05</v>
      </c>
      <c r="L19" s="41">
        <f t="shared" si="1"/>
        <v>16.2</v>
      </c>
      <c r="M19" s="41">
        <f t="shared" si="1"/>
        <v>396.56</v>
      </c>
      <c r="N19" s="41">
        <f t="shared" si="1"/>
        <v>188.67</v>
      </c>
      <c r="O19" s="41">
        <f t="shared" si="1"/>
        <v>1082.18</v>
      </c>
      <c r="P19" s="41">
        <f t="shared" si="1"/>
        <v>79.400000000000006</v>
      </c>
    </row>
    <row r="20" spans="1:16" ht="15.5" thickBot="1" x14ac:dyDescent="0.4">
      <c r="A20" s="19"/>
      <c r="B20" s="148" t="s">
        <v>31</v>
      </c>
      <c r="C20" s="149"/>
      <c r="D20" s="149"/>
      <c r="E20" s="149"/>
      <c r="F20" s="149"/>
      <c r="G20" s="149"/>
      <c r="H20" s="149"/>
      <c r="I20" s="149"/>
      <c r="J20" s="158"/>
      <c r="K20" s="158"/>
      <c r="L20" s="149"/>
      <c r="M20" s="149"/>
      <c r="N20" s="149"/>
      <c r="O20" s="158"/>
      <c r="P20" s="159"/>
    </row>
    <row r="21" spans="1:16" ht="15.75" customHeight="1" thickBot="1" x14ac:dyDescent="0.4">
      <c r="A21" s="76" t="s">
        <v>174</v>
      </c>
      <c r="B21" s="58">
        <v>1</v>
      </c>
      <c r="C21" s="55" t="s">
        <v>76</v>
      </c>
      <c r="D21" s="66">
        <v>75</v>
      </c>
      <c r="E21" s="66">
        <v>8.5</v>
      </c>
      <c r="F21" s="66">
        <v>4.3</v>
      </c>
      <c r="G21" s="66">
        <v>29</v>
      </c>
      <c r="H21" s="66">
        <v>288.89999999999998</v>
      </c>
      <c r="I21" s="66">
        <v>0.06</v>
      </c>
      <c r="J21" s="66">
        <v>188.9</v>
      </c>
      <c r="K21" s="66" t="s">
        <v>20</v>
      </c>
      <c r="L21" s="66" t="s">
        <v>20</v>
      </c>
      <c r="M21" s="66">
        <v>54.3</v>
      </c>
      <c r="N21" s="66">
        <v>1.05</v>
      </c>
      <c r="O21" s="66" t="s">
        <v>20</v>
      </c>
      <c r="P21" s="66" t="s">
        <v>20</v>
      </c>
    </row>
    <row r="22" spans="1:16" ht="16" thickBot="1" x14ac:dyDescent="0.4">
      <c r="A22" s="77"/>
      <c r="B22" s="77">
        <v>2</v>
      </c>
      <c r="C22" s="8" t="s">
        <v>175</v>
      </c>
      <c r="D22" s="34">
        <v>200</v>
      </c>
      <c r="E22" s="90" t="s">
        <v>20</v>
      </c>
      <c r="F22" s="90">
        <v>6.7</v>
      </c>
      <c r="G22" s="90">
        <v>14.8</v>
      </c>
      <c r="H22" s="90">
        <v>125.6</v>
      </c>
      <c r="I22" s="35">
        <v>0.3</v>
      </c>
      <c r="J22" s="91">
        <v>4.3</v>
      </c>
      <c r="K22" s="91">
        <v>1.4</v>
      </c>
      <c r="L22" s="90" t="s">
        <v>20</v>
      </c>
      <c r="M22" s="90">
        <v>23.8</v>
      </c>
      <c r="N22" s="35">
        <v>28</v>
      </c>
      <c r="O22" s="92">
        <v>190</v>
      </c>
      <c r="P22" s="91" t="s">
        <v>20</v>
      </c>
    </row>
    <row r="23" spans="1:16" ht="16" thickBot="1" x14ac:dyDescent="0.4">
      <c r="A23" s="6"/>
      <c r="B23" s="7">
        <v>3</v>
      </c>
      <c r="C23" s="55" t="s">
        <v>191</v>
      </c>
      <c r="D23" s="66">
        <v>280</v>
      </c>
      <c r="E23" s="66">
        <v>0.8</v>
      </c>
      <c r="F23" s="66">
        <v>0.2</v>
      </c>
      <c r="G23" s="66">
        <v>7.5</v>
      </c>
      <c r="H23" s="66">
        <v>35</v>
      </c>
      <c r="I23" s="66">
        <v>5.0000000000000001E-3</v>
      </c>
      <c r="J23" s="66">
        <v>40.1</v>
      </c>
      <c r="K23" s="66" t="s">
        <v>20</v>
      </c>
      <c r="L23" s="66" t="s">
        <v>20</v>
      </c>
      <c r="M23" s="66">
        <v>55.5</v>
      </c>
      <c r="N23" s="66">
        <v>18</v>
      </c>
      <c r="O23" s="66">
        <v>30</v>
      </c>
      <c r="P23" s="66">
        <v>0.2</v>
      </c>
    </row>
    <row r="24" spans="1:16" ht="16" thickBot="1" x14ac:dyDescent="0.4">
      <c r="A24" s="16"/>
      <c r="B24" s="17"/>
      <c r="C24" s="101" t="s">
        <v>35</v>
      </c>
      <c r="D24" s="112">
        <f>D21+D22+D23</f>
        <v>555</v>
      </c>
      <c r="E24" s="112">
        <f t="shared" ref="E24:P24" si="2">SUM(E21:E23)</f>
        <v>9.3000000000000007</v>
      </c>
      <c r="F24" s="112">
        <f t="shared" si="2"/>
        <v>11.2</v>
      </c>
      <c r="G24" s="112">
        <f t="shared" si="2"/>
        <v>51.3</v>
      </c>
      <c r="H24" s="112">
        <f t="shared" si="2"/>
        <v>449.5</v>
      </c>
      <c r="I24" s="112">
        <f t="shared" si="2"/>
        <v>0.36499999999999999</v>
      </c>
      <c r="J24" s="112">
        <f t="shared" si="2"/>
        <v>233.3</v>
      </c>
      <c r="K24" s="112">
        <f t="shared" si="2"/>
        <v>1.4</v>
      </c>
      <c r="L24" s="112">
        <f t="shared" si="2"/>
        <v>0</v>
      </c>
      <c r="M24" s="112">
        <f t="shared" si="2"/>
        <v>133.6</v>
      </c>
      <c r="N24" s="112">
        <f t="shared" si="2"/>
        <v>47.05</v>
      </c>
      <c r="O24" s="112">
        <f t="shared" si="2"/>
        <v>220</v>
      </c>
      <c r="P24" s="112">
        <f t="shared" si="2"/>
        <v>0.2</v>
      </c>
    </row>
    <row r="25" spans="1:16" ht="15.5" thickBot="1" x14ac:dyDescent="0.4">
      <c r="A25" s="18"/>
      <c r="B25" s="148" t="s">
        <v>36</v>
      </c>
      <c r="C25" s="149"/>
      <c r="D25" s="149"/>
      <c r="E25" s="149"/>
      <c r="F25" s="149"/>
      <c r="G25" s="149"/>
      <c r="H25" s="149"/>
      <c r="I25" s="150"/>
      <c r="J25" s="151"/>
      <c r="K25" s="151"/>
      <c r="L25" s="149"/>
      <c r="M25" s="149"/>
      <c r="N25" s="150"/>
      <c r="O25" s="151"/>
      <c r="P25" s="152"/>
    </row>
    <row r="26" spans="1:16" ht="16" thickBot="1" x14ac:dyDescent="0.4">
      <c r="A26" s="6" t="s">
        <v>137</v>
      </c>
      <c r="B26" s="7">
        <v>1</v>
      </c>
      <c r="C26" s="55" t="s">
        <v>78</v>
      </c>
      <c r="D26" s="66" t="s">
        <v>90</v>
      </c>
      <c r="E26" s="66">
        <v>0.75</v>
      </c>
      <c r="F26" s="66">
        <v>6.75</v>
      </c>
      <c r="G26" s="66">
        <v>6.45</v>
      </c>
      <c r="H26" s="66">
        <v>190.2</v>
      </c>
      <c r="I26" s="66">
        <v>0.2</v>
      </c>
      <c r="J26" s="66">
        <v>16.3</v>
      </c>
      <c r="K26" s="66">
        <v>0.1</v>
      </c>
      <c r="L26" s="66">
        <v>0.3</v>
      </c>
      <c r="M26" s="66">
        <v>73.2</v>
      </c>
      <c r="N26" s="66">
        <v>1.3</v>
      </c>
      <c r="O26" s="66">
        <v>147</v>
      </c>
      <c r="P26" s="66">
        <v>1.9</v>
      </c>
    </row>
    <row r="27" spans="1:16" ht="16" thickBot="1" x14ac:dyDescent="0.4">
      <c r="A27" s="6">
        <v>378</v>
      </c>
      <c r="B27" s="7">
        <v>2</v>
      </c>
      <c r="C27" s="52" t="s">
        <v>79</v>
      </c>
      <c r="D27" s="57">
        <v>150</v>
      </c>
      <c r="E27" s="57">
        <v>6.8</v>
      </c>
      <c r="F27" s="57">
        <v>8.1999999999999993</v>
      </c>
      <c r="G27" s="57">
        <v>29.8</v>
      </c>
      <c r="H27" s="57">
        <v>248.8</v>
      </c>
      <c r="I27" s="57">
        <v>0.08</v>
      </c>
      <c r="J27" s="57">
        <v>44</v>
      </c>
      <c r="K27" s="57" t="s">
        <v>20</v>
      </c>
      <c r="L27" s="57">
        <v>10.5</v>
      </c>
      <c r="M27" s="57">
        <v>442</v>
      </c>
      <c r="N27" s="57">
        <v>2.2000000000000002</v>
      </c>
      <c r="O27" s="57">
        <v>134</v>
      </c>
      <c r="P27" s="57">
        <v>1</v>
      </c>
    </row>
    <row r="28" spans="1:16" ht="16" thickBot="1" x14ac:dyDescent="0.4">
      <c r="A28" s="6">
        <v>945</v>
      </c>
      <c r="B28" s="7">
        <v>3</v>
      </c>
      <c r="C28" s="55" t="s">
        <v>80</v>
      </c>
      <c r="D28" s="66">
        <v>200</v>
      </c>
      <c r="E28" s="66">
        <v>0.3</v>
      </c>
      <c r="F28" s="66">
        <v>2.2000000000000002</v>
      </c>
      <c r="G28" s="66">
        <v>67</v>
      </c>
      <c r="H28" s="66">
        <v>116</v>
      </c>
      <c r="I28" s="66"/>
      <c r="J28" s="66">
        <v>0.32</v>
      </c>
      <c r="K28" s="66">
        <v>0</v>
      </c>
      <c r="L28" s="66"/>
      <c r="M28" s="66">
        <v>20.6</v>
      </c>
      <c r="N28" s="66">
        <v>22.4</v>
      </c>
      <c r="O28" s="66" t="s">
        <v>20</v>
      </c>
      <c r="P28" s="66">
        <v>0.2</v>
      </c>
    </row>
    <row r="29" spans="1:16" ht="16" thickBot="1" x14ac:dyDescent="0.4">
      <c r="A29" s="6"/>
      <c r="B29" s="26">
        <v>4</v>
      </c>
      <c r="C29" s="128" t="s">
        <v>176</v>
      </c>
      <c r="D29" s="57">
        <v>40</v>
      </c>
      <c r="E29" s="57">
        <v>1.7</v>
      </c>
      <c r="F29" s="57">
        <v>0.14000000000000001</v>
      </c>
      <c r="G29" s="57">
        <v>5</v>
      </c>
      <c r="H29" s="57">
        <v>27.6</v>
      </c>
      <c r="I29" s="129">
        <v>0.12</v>
      </c>
      <c r="J29" s="130">
        <v>4</v>
      </c>
      <c r="K29" s="130">
        <v>0</v>
      </c>
      <c r="L29" s="57">
        <v>0</v>
      </c>
      <c r="M29" s="57">
        <v>0</v>
      </c>
      <c r="N29" s="129">
        <v>0.28000000000000003</v>
      </c>
      <c r="O29" s="130">
        <v>24.8</v>
      </c>
      <c r="P29" s="66">
        <v>8.4</v>
      </c>
    </row>
    <row r="30" spans="1:16" ht="16" thickBot="1" x14ac:dyDescent="0.4">
      <c r="A30" s="6"/>
      <c r="B30" s="26">
        <v>5</v>
      </c>
      <c r="C30" s="59" t="s">
        <v>168</v>
      </c>
      <c r="D30" s="11">
        <v>75</v>
      </c>
      <c r="E30" s="11">
        <v>6.1</v>
      </c>
      <c r="F30" s="11">
        <v>1.1000000000000001</v>
      </c>
      <c r="G30" s="11">
        <v>45</v>
      </c>
      <c r="H30" s="11">
        <v>221</v>
      </c>
      <c r="I30" s="21">
        <v>0.2</v>
      </c>
      <c r="J30" s="25" t="s">
        <v>20</v>
      </c>
      <c r="K30" s="25" t="s">
        <v>20</v>
      </c>
      <c r="L30" s="74">
        <v>1</v>
      </c>
      <c r="M30" s="74">
        <v>23</v>
      </c>
      <c r="N30" s="21">
        <v>33</v>
      </c>
      <c r="O30" s="25">
        <v>84</v>
      </c>
      <c r="P30" s="14"/>
    </row>
    <row r="31" spans="1:16" ht="16" thickBot="1" x14ac:dyDescent="0.4">
      <c r="A31" s="6"/>
      <c r="B31" s="7">
        <v>6</v>
      </c>
      <c r="C31" s="62" t="s">
        <v>169</v>
      </c>
      <c r="D31" s="11">
        <v>75</v>
      </c>
      <c r="E31" s="11">
        <v>3.3</v>
      </c>
      <c r="F31" s="11">
        <v>0.4</v>
      </c>
      <c r="G31" s="11">
        <v>21</v>
      </c>
      <c r="H31" s="11">
        <v>102</v>
      </c>
      <c r="I31" s="21">
        <v>0.1</v>
      </c>
      <c r="J31" s="25"/>
      <c r="K31" s="25"/>
      <c r="L31" s="74">
        <v>1</v>
      </c>
      <c r="M31" s="15">
        <v>9</v>
      </c>
      <c r="N31" s="21">
        <v>8</v>
      </c>
      <c r="O31" s="25">
        <v>43</v>
      </c>
      <c r="P31" s="14">
        <v>1.9</v>
      </c>
    </row>
    <row r="32" spans="1:16" ht="16" thickBot="1" x14ac:dyDescent="0.4">
      <c r="A32" s="16"/>
      <c r="B32" s="17"/>
      <c r="C32" s="101" t="s">
        <v>35</v>
      </c>
      <c r="D32" s="28">
        <v>690</v>
      </c>
      <c r="E32" s="28">
        <f>SUM(E26:E31)</f>
        <v>18.95</v>
      </c>
      <c r="F32" s="28">
        <f t="shared" ref="F32:P32" si="3">SUM(F26:F31)</f>
        <v>18.79</v>
      </c>
      <c r="G32" s="28">
        <f t="shared" si="3"/>
        <v>174.25</v>
      </c>
      <c r="H32" s="28">
        <f t="shared" si="3"/>
        <v>905.6</v>
      </c>
      <c r="I32" s="28">
        <f t="shared" si="3"/>
        <v>0.70000000000000007</v>
      </c>
      <c r="J32" s="28">
        <f t="shared" si="3"/>
        <v>64.62</v>
      </c>
      <c r="K32" s="28">
        <f t="shared" si="3"/>
        <v>0.1</v>
      </c>
      <c r="L32" s="28">
        <f t="shared" si="3"/>
        <v>12.8</v>
      </c>
      <c r="M32" s="28">
        <f t="shared" si="3"/>
        <v>567.80000000000007</v>
      </c>
      <c r="N32" s="28">
        <f t="shared" si="3"/>
        <v>67.180000000000007</v>
      </c>
      <c r="O32" s="28">
        <f t="shared" si="3"/>
        <v>432.8</v>
      </c>
      <c r="P32" s="28">
        <f t="shared" si="3"/>
        <v>13.4</v>
      </c>
    </row>
    <row r="33" spans="1:17" ht="15" thickBot="1" x14ac:dyDescent="0.4">
      <c r="A33" s="153" t="s">
        <v>39</v>
      </c>
      <c r="B33" s="154"/>
      <c r="C33" s="154"/>
      <c r="D33" s="154"/>
      <c r="E33" s="154"/>
      <c r="F33" s="154"/>
      <c r="G33" s="154"/>
      <c r="H33" s="154"/>
      <c r="I33" s="154"/>
      <c r="J33" s="155"/>
      <c r="K33" s="155"/>
      <c r="L33" s="154"/>
      <c r="M33" s="154"/>
      <c r="N33" s="154"/>
      <c r="O33" s="156"/>
      <c r="P33" s="157"/>
    </row>
    <row r="34" spans="1:17" ht="16" thickBot="1" x14ac:dyDescent="0.4">
      <c r="A34" s="6"/>
      <c r="B34" s="7">
        <v>1</v>
      </c>
      <c r="C34" s="55" t="s">
        <v>201</v>
      </c>
      <c r="D34" s="66">
        <v>40</v>
      </c>
      <c r="E34" s="66" t="s">
        <v>202</v>
      </c>
      <c r="F34" s="66">
        <v>0.02</v>
      </c>
      <c r="G34" s="66">
        <v>34.6</v>
      </c>
      <c r="H34" s="66">
        <v>142</v>
      </c>
      <c r="I34" s="66">
        <v>0.8</v>
      </c>
      <c r="J34" s="66">
        <v>6</v>
      </c>
      <c r="K34" s="66"/>
      <c r="L34" s="66"/>
      <c r="M34" s="66">
        <v>40</v>
      </c>
      <c r="N34" s="66">
        <v>0.12</v>
      </c>
      <c r="O34" s="66"/>
      <c r="P34" s="66"/>
    </row>
    <row r="35" spans="1:17" ht="16" thickBot="1" x14ac:dyDescent="0.4">
      <c r="A35" s="6">
        <v>966</v>
      </c>
      <c r="B35" s="109">
        <v>2</v>
      </c>
      <c r="C35" s="78" t="s">
        <v>77</v>
      </c>
      <c r="D35" s="79">
        <v>200</v>
      </c>
      <c r="E35" s="79">
        <v>5.8</v>
      </c>
      <c r="F35" s="79">
        <v>5</v>
      </c>
      <c r="G35" s="79">
        <v>8</v>
      </c>
      <c r="H35" s="79">
        <v>106</v>
      </c>
      <c r="I35" s="80">
        <v>0.08</v>
      </c>
      <c r="J35" s="107">
        <v>1.4</v>
      </c>
      <c r="K35" s="107">
        <v>0.04</v>
      </c>
      <c r="L35" s="79" t="s">
        <v>20</v>
      </c>
      <c r="M35" s="79">
        <v>240</v>
      </c>
      <c r="N35" s="80">
        <v>0.2</v>
      </c>
      <c r="O35" s="108">
        <v>190</v>
      </c>
      <c r="P35" s="107">
        <v>280</v>
      </c>
      <c r="Q35" s="81"/>
    </row>
    <row r="36" spans="1:17" s="30" customFormat="1" ht="16" thickBot="1" x14ac:dyDescent="0.4">
      <c r="A36" s="16"/>
      <c r="B36" s="17"/>
      <c r="C36" s="101" t="s">
        <v>35</v>
      </c>
      <c r="D36" s="99">
        <f>SUM(D34:D35)</f>
        <v>240</v>
      </c>
      <c r="E36" s="99">
        <f>SUM(E34:E35)</f>
        <v>5.8</v>
      </c>
      <c r="F36" s="99">
        <f t="shared" ref="F36:P36" si="4">SUM(F34:F35)</f>
        <v>5.0199999999999996</v>
      </c>
      <c r="G36" s="99">
        <f t="shared" si="4"/>
        <v>42.6</v>
      </c>
      <c r="H36" s="99">
        <f t="shared" si="4"/>
        <v>248</v>
      </c>
      <c r="I36" s="99">
        <f t="shared" si="4"/>
        <v>0.88</v>
      </c>
      <c r="J36" s="99">
        <f t="shared" si="4"/>
        <v>7.4</v>
      </c>
      <c r="K36" s="99">
        <f t="shared" si="4"/>
        <v>0.04</v>
      </c>
      <c r="L36" s="99">
        <f t="shared" si="4"/>
        <v>0</v>
      </c>
      <c r="M36" s="99">
        <f t="shared" si="4"/>
        <v>280</v>
      </c>
      <c r="N36" s="99">
        <f t="shared" si="4"/>
        <v>0.32</v>
      </c>
      <c r="O36" s="99">
        <f t="shared" si="4"/>
        <v>190</v>
      </c>
      <c r="P36" s="99">
        <f t="shared" si="4"/>
        <v>280</v>
      </c>
    </row>
    <row r="37" spans="1:17" ht="16" thickBot="1" x14ac:dyDescent="0.4">
      <c r="A37" s="6"/>
      <c r="B37" s="7"/>
      <c r="C37" s="42" t="s">
        <v>41</v>
      </c>
      <c r="D37" s="43">
        <f>D11+D19+D24+D32+D36</f>
        <v>2945</v>
      </c>
      <c r="E37" s="43">
        <f>E11+E19+E24+E32+E36</f>
        <v>118.1</v>
      </c>
      <c r="F37" s="43">
        <f t="shared" ref="F37:P37" si="5">F11+F19+F24+F32+F36</f>
        <v>133.81</v>
      </c>
      <c r="G37" s="43">
        <f t="shared" si="5"/>
        <v>810.95999999999992</v>
      </c>
      <c r="H37" s="43">
        <f t="shared" si="5"/>
        <v>3781.5</v>
      </c>
      <c r="I37" s="43">
        <f t="shared" si="5"/>
        <v>3.125</v>
      </c>
      <c r="J37" s="43">
        <f t="shared" si="5"/>
        <v>409.28999999999996</v>
      </c>
      <c r="K37" s="43">
        <f t="shared" si="5"/>
        <v>1.7</v>
      </c>
      <c r="L37" s="43">
        <f t="shared" si="5"/>
        <v>30.419999999999998</v>
      </c>
      <c r="M37" s="43">
        <f t="shared" si="5"/>
        <v>1838.52</v>
      </c>
      <c r="N37" s="43">
        <f t="shared" si="5"/>
        <v>304.64999999999998</v>
      </c>
      <c r="O37" s="43">
        <f t="shared" si="5"/>
        <v>2126.48</v>
      </c>
      <c r="P37" s="43">
        <f t="shared" si="5"/>
        <v>405.93</v>
      </c>
    </row>
    <row r="38" spans="1:17" x14ac:dyDescent="0.3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1:17" ht="15.5" x14ac:dyDescent="0.35">
      <c r="A39" s="10"/>
    </row>
    <row r="40" spans="1:17" ht="15.5" x14ac:dyDescent="0.35">
      <c r="A40" s="10"/>
    </row>
  </sheetData>
  <mergeCells count="8">
    <mergeCell ref="B25:P25"/>
    <mergeCell ref="A33:P33"/>
    <mergeCell ref="E3:G3"/>
    <mergeCell ref="I3:L3"/>
    <mergeCell ref="M3:P3"/>
    <mergeCell ref="B5:P5"/>
    <mergeCell ref="B12:P12"/>
    <mergeCell ref="B20:P20"/>
  </mergeCells>
  <pageMargins left="0.70866141732283472" right="0.70866141732283472" top="0.78740157480314965" bottom="0.39370078740157483" header="0.31496062992125984" footer="0.31496062992125984"/>
  <pageSetup paperSize="9" scale="7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0"/>
  <sheetViews>
    <sheetView workbookViewId="0">
      <selection activeCell="C19" sqref="C19"/>
    </sheetView>
  </sheetViews>
  <sheetFormatPr defaultRowHeight="14.5" x14ac:dyDescent="0.35"/>
  <cols>
    <col min="1" max="1" width="11" customWidth="1"/>
    <col min="2" max="2" width="6.7265625" customWidth="1"/>
    <col min="3" max="3" width="29.26953125" customWidth="1"/>
    <col min="8" max="8" width="10.26953125" customWidth="1"/>
    <col min="13" max="13" width="9.54296875" bestFit="1" customWidth="1"/>
  </cols>
  <sheetData>
    <row r="1" spans="1:16" ht="15" x14ac:dyDescent="0.35">
      <c r="G1" s="137" t="s">
        <v>142</v>
      </c>
      <c r="N1" s="136"/>
    </row>
    <row r="2" spans="1:16" ht="15" thickBot="1" x14ac:dyDescent="0.4"/>
    <row r="3" spans="1:16" ht="45.5" thickBot="1" x14ac:dyDescent="0.4">
      <c r="A3" s="1" t="s">
        <v>0</v>
      </c>
      <c r="B3" s="47" t="s">
        <v>1</v>
      </c>
      <c r="C3" s="47" t="s">
        <v>2</v>
      </c>
      <c r="D3" s="3" t="s">
        <v>154</v>
      </c>
      <c r="E3" s="160" t="s">
        <v>4</v>
      </c>
      <c r="F3" s="161"/>
      <c r="G3" s="162"/>
      <c r="H3" s="47" t="s">
        <v>5</v>
      </c>
      <c r="I3" s="160" t="s">
        <v>6</v>
      </c>
      <c r="J3" s="161"/>
      <c r="K3" s="161"/>
      <c r="L3" s="163"/>
      <c r="M3" s="161"/>
      <c r="N3" s="161"/>
      <c r="O3" s="161"/>
      <c r="P3" s="162"/>
    </row>
    <row r="4" spans="1:16" ht="15.5" thickBot="1" x14ac:dyDescent="0.4">
      <c r="A4" s="4"/>
      <c r="B4" s="5"/>
      <c r="C4" s="5"/>
      <c r="D4" s="5"/>
      <c r="E4" s="5" t="s">
        <v>7</v>
      </c>
      <c r="F4" s="5" t="s">
        <v>8</v>
      </c>
      <c r="G4" s="5" t="s">
        <v>9</v>
      </c>
      <c r="H4" s="5"/>
      <c r="I4" s="5" t="s">
        <v>10</v>
      </c>
      <c r="J4" s="5" t="s">
        <v>11</v>
      </c>
      <c r="K4" s="20" t="s">
        <v>12</v>
      </c>
      <c r="L4" s="22" t="s">
        <v>13</v>
      </c>
      <c r="M4" s="5" t="s">
        <v>14</v>
      </c>
      <c r="N4" s="5" t="s">
        <v>15</v>
      </c>
      <c r="O4" s="5" t="s">
        <v>16</v>
      </c>
      <c r="P4" s="5" t="s">
        <v>17</v>
      </c>
    </row>
    <row r="5" spans="1:16" ht="16.5" customHeight="1" thickBot="1" x14ac:dyDescent="0.4">
      <c r="A5" s="18"/>
      <c r="B5" s="148" t="s">
        <v>18</v>
      </c>
      <c r="C5" s="149"/>
      <c r="D5" s="149"/>
      <c r="E5" s="149"/>
      <c r="F5" s="149"/>
      <c r="G5" s="149"/>
      <c r="H5" s="149"/>
      <c r="I5" s="149"/>
      <c r="J5" s="149"/>
      <c r="K5" s="149"/>
      <c r="L5" s="151"/>
      <c r="M5" s="149"/>
      <c r="N5" s="149"/>
      <c r="O5" s="149"/>
      <c r="P5" s="152"/>
    </row>
    <row r="6" spans="1:16" ht="20.25" customHeight="1" thickBot="1" x14ac:dyDescent="0.4">
      <c r="A6" s="6">
        <v>41</v>
      </c>
      <c r="B6" s="7">
        <v>1</v>
      </c>
      <c r="C6" s="55" t="s">
        <v>83</v>
      </c>
      <c r="D6" s="56">
        <v>20</v>
      </c>
      <c r="E6" s="56">
        <v>0.1</v>
      </c>
      <c r="F6" s="56">
        <v>14.5</v>
      </c>
      <c r="G6" s="56">
        <v>0.16</v>
      </c>
      <c r="H6" s="56">
        <v>150</v>
      </c>
      <c r="I6" s="56" t="s">
        <v>20</v>
      </c>
      <c r="J6" s="56">
        <v>0</v>
      </c>
      <c r="K6" s="56">
        <v>0.1</v>
      </c>
      <c r="L6" s="56" t="s">
        <v>20</v>
      </c>
      <c r="M6" s="56">
        <v>2.4</v>
      </c>
      <c r="N6" s="56">
        <v>0.08</v>
      </c>
      <c r="O6" s="56">
        <v>3.8</v>
      </c>
      <c r="P6" s="56">
        <v>0.04</v>
      </c>
    </row>
    <row r="7" spans="1:16" ht="17.25" customHeight="1" thickBot="1" x14ac:dyDescent="0.4">
      <c r="A7" s="6">
        <v>438</v>
      </c>
      <c r="B7" s="7">
        <v>2</v>
      </c>
      <c r="C7" s="55" t="s">
        <v>81</v>
      </c>
      <c r="D7" s="56">
        <v>200</v>
      </c>
      <c r="E7" s="56">
        <v>10.4</v>
      </c>
      <c r="F7" s="56">
        <v>11.4</v>
      </c>
      <c r="G7" s="56">
        <v>30.4</v>
      </c>
      <c r="H7" s="56">
        <v>195</v>
      </c>
      <c r="I7" s="56">
        <v>1.2E-2</v>
      </c>
      <c r="J7" s="56">
        <v>2.2000000000000002</v>
      </c>
      <c r="K7" s="56">
        <v>0</v>
      </c>
      <c r="L7" s="56">
        <v>20.5</v>
      </c>
      <c r="M7" s="56">
        <v>594</v>
      </c>
      <c r="N7" s="56">
        <v>0</v>
      </c>
      <c r="O7" s="56">
        <v>119.6</v>
      </c>
      <c r="P7" s="56">
        <v>5.4</v>
      </c>
    </row>
    <row r="8" spans="1:16" ht="22.5" customHeight="1" thickBot="1" x14ac:dyDescent="0.4">
      <c r="A8" s="6">
        <v>8</v>
      </c>
      <c r="B8" s="7">
        <v>3</v>
      </c>
      <c r="C8" s="55" t="s">
        <v>82</v>
      </c>
      <c r="D8" s="56">
        <v>45</v>
      </c>
      <c r="E8" s="56">
        <v>3.8</v>
      </c>
      <c r="F8" s="56">
        <v>4.4000000000000004</v>
      </c>
      <c r="G8" s="56">
        <v>6.5</v>
      </c>
      <c r="H8" s="56">
        <v>37.799999999999997</v>
      </c>
      <c r="I8" s="56">
        <v>0.01</v>
      </c>
      <c r="J8" s="56">
        <v>0.02</v>
      </c>
      <c r="K8" s="56" t="s">
        <v>20</v>
      </c>
      <c r="L8" s="56">
        <v>0.18</v>
      </c>
      <c r="M8" s="56">
        <v>24.57</v>
      </c>
      <c r="N8" s="56">
        <v>0.7</v>
      </c>
      <c r="O8" s="56">
        <v>9</v>
      </c>
      <c r="P8" s="56">
        <v>5.4</v>
      </c>
    </row>
    <row r="9" spans="1:16" ht="13.5" customHeight="1" thickBot="1" x14ac:dyDescent="0.4">
      <c r="A9" s="6">
        <v>959</v>
      </c>
      <c r="B9" s="7">
        <v>4</v>
      </c>
      <c r="C9" s="8" t="s">
        <v>23</v>
      </c>
      <c r="D9" s="7">
        <v>200</v>
      </c>
      <c r="E9" s="7">
        <v>4</v>
      </c>
      <c r="F9" s="7">
        <v>4</v>
      </c>
      <c r="G9" s="7">
        <v>16</v>
      </c>
      <c r="H9" s="7">
        <v>116</v>
      </c>
      <c r="I9" s="7">
        <v>0.04</v>
      </c>
      <c r="J9" s="7">
        <v>1</v>
      </c>
      <c r="K9" s="26">
        <v>0.01</v>
      </c>
      <c r="L9" s="77" t="s">
        <v>20</v>
      </c>
      <c r="M9" s="7">
        <v>121</v>
      </c>
      <c r="N9" s="7">
        <v>14</v>
      </c>
      <c r="O9" s="7">
        <v>90</v>
      </c>
      <c r="P9" s="7">
        <v>1</v>
      </c>
    </row>
    <row r="10" spans="1:16" ht="16" thickBot="1" x14ac:dyDescent="0.4">
      <c r="A10" s="6"/>
      <c r="B10" s="7">
        <v>5</v>
      </c>
      <c r="C10" s="8" t="s">
        <v>24</v>
      </c>
      <c r="D10" s="7">
        <v>100</v>
      </c>
      <c r="E10" s="7">
        <v>12.8</v>
      </c>
      <c r="F10" s="7">
        <v>13.1</v>
      </c>
      <c r="G10" s="7">
        <v>47.9</v>
      </c>
      <c r="H10" s="7">
        <v>253.9</v>
      </c>
      <c r="I10" s="7">
        <v>0.13</v>
      </c>
      <c r="J10" s="7">
        <v>1.76</v>
      </c>
      <c r="K10" s="26" t="s">
        <v>20</v>
      </c>
      <c r="L10" s="77">
        <v>0.42</v>
      </c>
      <c r="M10" s="7">
        <v>16.399999999999999</v>
      </c>
      <c r="N10" s="7">
        <v>0.03</v>
      </c>
      <c r="O10" s="7">
        <v>37.200000000000003</v>
      </c>
      <c r="P10" s="7">
        <v>2.8</v>
      </c>
    </row>
    <row r="11" spans="1:16" ht="16" thickBot="1" x14ac:dyDescent="0.4">
      <c r="A11" s="16"/>
      <c r="B11" s="17"/>
      <c r="C11" s="101" t="s">
        <v>35</v>
      </c>
      <c r="D11" s="41">
        <f>SUM(D6:D10)</f>
        <v>565</v>
      </c>
      <c r="E11" s="41">
        <f t="shared" ref="E11" si="0">SUM(E6:E10)</f>
        <v>31.1</v>
      </c>
      <c r="F11" s="41">
        <f t="shared" ref="F11" si="1">SUM(F6:F10)</f>
        <v>47.4</v>
      </c>
      <c r="G11" s="41">
        <f t="shared" ref="G11" si="2">SUM(G6:G10)</f>
        <v>100.96000000000001</v>
      </c>
      <c r="H11" s="41">
        <f t="shared" ref="H11" si="3">SUM(H6:H10)</f>
        <v>752.7</v>
      </c>
      <c r="I11" s="41">
        <f t="shared" ref="I11" si="4">SUM(I6:I10)</f>
        <v>0.192</v>
      </c>
      <c r="J11" s="41">
        <f t="shared" ref="J11" si="5">SUM(J6:J10)</f>
        <v>4.9800000000000004</v>
      </c>
      <c r="K11" s="41">
        <f t="shared" ref="K11" si="6">SUM(K6:K10)</f>
        <v>0.11</v>
      </c>
      <c r="L11" s="41">
        <f t="shared" ref="L11" si="7">SUM(L6:L10)</f>
        <v>21.1</v>
      </c>
      <c r="M11" s="41">
        <f t="shared" ref="M11" si="8">SUM(M6:M10)</f>
        <v>758.37</v>
      </c>
      <c r="N11" s="41">
        <f t="shared" ref="N11" si="9">SUM(N6:N10)</f>
        <v>14.809999999999999</v>
      </c>
      <c r="O11" s="41">
        <f t="shared" ref="O11" si="10">SUM(O6:O10)</f>
        <v>259.59999999999997</v>
      </c>
      <c r="P11" s="41">
        <f t="shared" ref="P11" si="11">SUM(P6:P10)</f>
        <v>14.64</v>
      </c>
    </row>
    <row r="12" spans="1:16" ht="15.5" thickBot="1" x14ac:dyDescent="0.4">
      <c r="A12" s="18"/>
      <c r="B12" s="148" t="s">
        <v>25</v>
      </c>
      <c r="C12" s="149"/>
      <c r="D12" s="149"/>
      <c r="E12" s="149"/>
      <c r="F12" s="149"/>
      <c r="G12" s="149"/>
      <c r="H12" s="149"/>
      <c r="I12" s="149"/>
      <c r="J12" s="149"/>
      <c r="K12" s="149"/>
      <c r="L12" s="151"/>
      <c r="M12" s="149"/>
      <c r="N12" s="149"/>
      <c r="O12" s="149"/>
      <c r="P12" s="152"/>
    </row>
    <row r="13" spans="1:16" ht="24" customHeight="1" thickBot="1" x14ac:dyDescent="0.4">
      <c r="A13" s="6">
        <v>709</v>
      </c>
      <c r="B13" s="7">
        <v>1</v>
      </c>
      <c r="C13" s="55" t="s">
        <v>84</v>
      </c>
      <c r="D13" s="56">
        <v>50</v>
      </c>
      <c r="E13" s="56">
        <v>1.78</v>
      </c>
      <c r="F13" s="56">
        <v>5.34</v>
      </c>
      <c r="G13" s="56">
        <v>8.31</v>
      </c>
      <c r="H13" s="56">
        <v>88.4</v>
      </c>
      <c r="I13" s="56">
        <v>0.03</v>
      </c>
      <c r="J13" s="56">
        <v>12.31</v>
      </c>
      <c r="K13" s="56" t="s">
        <v>20</v>
      </c>
      <c r="L13" s="56" t="s">
        <v>20</v>
      </c>
      <c r="M13" s="56">
        <v>53.01</v>
      </c>
      <c r="N13" s="56">
        <v>1.01</v>
      </c>
      <c r="O13" s="56" t="s">
        <v>20</v>
      </c>
      <c r="P13" s="56" t="s">
        <v>20</v>
      </c>
    </row>
    <row r="14" spans="1:16" ht="18.75" customHeight="1" thickBot="1" x14ac:dyDescent="0.4">
      <c r="A14" s="6">
        <v>197</v>
      </c>
      <c r="B14" s="7">
        <v>2</v>
      </c>
      <c r="C14" s="52" t="s">
        <v>85</v>
      </c>
      <c r="D14" s="53" t="s">
        <v>184</v>
      </c>
      <c r="E14" s="53">
        <v>3.4</v>
      </c>
      <c r="F14" s="53">
        <v>8.1999999999999993</v>
      </c>
      <c r="G14" s="53">
        <v>26.5</v>
      </c>
      <c r="H14" s="53">
        <v>193.2</v>
      </c>
      <c r="I14" s="53">
        <v>0.2</v>
      </c>
      <c r="J14" s="53">
        <v>27.62</v>
      </c>
      <c r="K14" s="53">
        <v>0.48</v>
      </c>
      <c r="L14" s="53" t="s">
        <v>20</v>
      </c>
      <c r="M14" s="53">
        <v>41.55</v>
      </c>
      <c r="N14" s="53">
        <v>49.55</v>
      </c>
      <c r="O14" s="53">
        <v>115.1</v>
      </c>
      <c r="P14" s="53">
        <v>33.630000000000003</v>
      </c>
    </row>
    <row r="15" spans="1:16" ht="18.75" customHeight="1" thickBot="1" x14ac:dyDescent="0.4">
      <c r="A15" s="6">
        <v>643</v>
      </c>
      <c r="B15" s="7">
        <v>3</v>
      </c>
      <c r="C15" s="52" t="s">
        <v>86</v>
      </c>
      <c r="D15" s="53" t="s">
        <v>54</v>
      </c>
      <c r="E15" s="53">
        <v>22.8</v>
      </c>
      <c r="F15" s="53">
        <v>17</v>
      </c>
      <c r="G15" s="53">
        <v>3.2</v>
      </c>
      <c r="H15" s="53">
        <v>244.4</v>
      </c>
      <c r="I15" s="53">
        <v>0.13</v>
      </c>
      <c r="J15" s="53">
        <v>22.2</v>
      </c>
      <c r="K15" s="53">
        <v>0.13</v>
      </c>
      <c r="L15" s="53" t="s">
        <v>20</v>
      </c>
      <c r="M15" s="53">
        <v>31.06</v>
      </c>
      <c r="N15" s="53">
        <v>1.6</v>
      </c>
      <c r="O15" s="53">
        <v>259.89999999999998</v>
      </c>
      <c r="P15" s="53">
        <v>2.12</v>
      </c>
    </row>
    <row r="16" spans="1:16" ht="18.75" customHeight="1" thickBot="1" x14ac:dyDescent="0.4">
      <c r="A16" s="6" t="s">
        <v>157</v>
      </c>
      <c r="B16" s="7">
        <v>4</v>
      </c>
      <c r="C16" s="52" t="s">
        <v>55</v>
      </c>
      <c r="D16" s="53">
        <v>150</v>
      </c>
      <c r="E16" s="53">
        <v>7.4</v>
      </c>
      <c r="F16" s="53">
        <v>6</v>
      </c>
      <c r="G16" s="53">
        <v>35.299999999999997</v>
      </c>
      <c r="H16" s="53">
        <v>224.6</v>
      </c>
      <c r="I16" s="53">
        <v>0.08</v>
      </c>
      <c r="J16" s="53" t="s">
        <v>20</v>
      </c>
      <c r="K16" s="53">
        <v>28</v>
      </c>
      <c r="L16" s="53" t="s">
        <v>20</v>
      </c>
      <c r="M16" s="53">
        <v>6.5</v>
      </c>
      <c r="N16" s="53">
        <v>1.5</v>
      </c>
      <c r="O16" s="53">
        <v>49.6</v>
      </c>
      <c r="P16" s="53">
        <v>28.2</v>
      </c>
    </row>
    <row r="17" spans="1:16" ht="14.25" customHeight="1" thickBot="1" x14ac:dyDescent="0.4">
      <c r="A17" s="6">
        <v>883</v>
      </c>
      <c r="B17" s="7">
        <v>5</v>
      </c>
      <c r="C17" s="52" t="s">
        <v>64</v>
      </c>
      <c r="D17" s="53">
        <v>200</v>
      </c>
      <c r="E17" s="53">
        <v>0.2</v>
      </c>
      <c r="F17" s="53">
        <v>0.2</v>
      </c>
      <c r="G17" s="53">
        <v>20.8</v>
      </c>
      <c r="H17" s="53">
        <v>76</v>
      </c>
      <c r="I17" s="53">
        <v>0.01</v>
      </c>
      <c r="J17" s="53">
        <v>2</v>
      </c>
      <c r="K17" s="53" t="s">
        <v>20</v>
      </c>
      <c r="L17" s="53">
        <v>0.1</v>
      </c>
      <c r="M17" s="53">
        <v>5</v>
      </c>
      <c r="N17" s="53">
        <v>2</v>
      </c>
      <c r="O17" s="53">
        <v>8</v>
      </c>
      <c r="P17" s="53">
        <v>0.4</v>
      </c>
    </row>
    <row r="18" spans="1:16" ht="17.25" customHeight="1" thickBot="1" x14ac:dyDescent="0.4">
      <c r="A18" s="6"/>
      <c r="B18" s="7">
        <v>7</v>
      </c>
      <c r="C18" s="59" t="s">
        <v>168</v>
      </c>
      <c r="D18" s="7">
        <v>75</v>
      </c>
      <c r="E18" s="7">
        <v>6.1</v>
      </c>
      <c r="F18" s="7">
        <v>1.1000000000000001</v>
      </c>
      <c r="G18" s="7">
        <v>45</v>
      </c>
      <c r="H18" s="7">
        <v>221</v>
      </c>
      <c r="I18" s="7">
        <v>0.2</v>
      </c>
      <c r="J18" s="7" t="s">
        <v>20</v>
      </c>
      <c r="K18" s="26" t="s">
        <v>20</v>
      </c>
      <c r="L18" s="105">
        <v>1</v>
      </c>
      <c r="M18" s="73">
        <v>23</v>
      </c>
      <c r="N18" s="7">
        <v>33</v>
      </c>
      <c r="O18" s="7">
        <v>84</v>
      </c>
      <c r="P18" s="7">
        <v>1.9</v>
      </c>
    </row>
    <row r="19" spans="1:16" ht="21.75" customHeight="1" thickBot="1" x14ac:dyDescent="0.4">
      <c r="A19" s="6"/>
      <c r="B19" s="7">
        <v>8</v>
      </c>
      <c r="C19" s="62" t="s">
        <v>169</v>
      </c>
      <c r="D19" s="7">
        <v>75</v>
      </c>
      <c r="E19" s="7">
        <v>3.3</v>
      </c>
      <c r="F19" s="7">
        <v>6.4</v>
      </c>
      <c r="G19" s="7">
        <v>21</v>
      </c>
      <c r="H19" s="7">
        <v>102</v>
      </c>
      <c r="I19" s="7">
        <v>0.1</v>
      </c>
      <c r="J19" s="7">
        <v>0</v>
      </c>
      <c r="K19" s="26">
        <v>0</v>
      </c>
      <c r="L19" s="105">
        <v>1</v>
      </c>
      <c r="M19" s="13">
        <v>9</v>
      </c>
      <c r="N19" s="7">
        <v>8</v>
      </c>
      <c r="O19" s="7">
        <v>43</v>
      </c>
      <c r="P19" s="7">
        <v>0</v>
      </c>
    </row>
    <row r="20" spans="1:16" ht="13.5" customHeight="1" thickBot="1" x14ac:dyDescent="0.4">
      <c r="A20" s="16"/>
      <c r="B20" s="17"/>
      <c r="C20" s="101" t="s">
        <v>35</v>
      </c>
      <c r="D20" s="41">
        <v>985</v>
      </c>
      <c r="E20" s="41">
        <f t="shared" ref="E20:P20" si="12">SUM(E13:E19)</f>
        <v>44.980000000000004</v>
      </c>
      <c r="F20" s="41">
        <f t="shared" si="12"/>
        <v>44.24</v>
      </c>
      <c r="G20" s="41">
        <f t="shared" si="12"/>
        <v>160.11000000000001</v>
      </c>
      <c r="H20" s="41">
        <f t="shared" si="12"/>
        <v>1149.5999999999999</v>
      </c>
      <c r="I20" s="41">
        <f t="shared" si="12"/>
        <v>0.75</v>
      </c>
      <c r="J20" s="41">
        <f t="shared" si="12"/>
        <v>64.13</v>
      </c>
      <c r="K20" s="41">
        <f t="shared" si="12"/>
        <v>28.61</v>
      </c>
      <c r="L20" s="41">
        <f t="shared" si="12"/>
        <v>2.1</v>
      </c>
      <c r="M20" s="41">
        <f t="shared" si="12"/>
        <v>169.12</v>
      </c>
      <c r="N20" s="41">
        <f t="shared" si="12"/>
        <v>96.66</v>
      </c>
      <c r="O20" s="41">
        <f t="shared" si="12"/>
        <v>559.6</v>
      </c>
      <c r="P20" s="41">
        <f t="shared" si="12"/>
        <v>66.250000000000014</v>
      </c>
    </row>
    <row r="21" spans="1:16" ht="15.5" thickBot="1" x14ac:dyDescent="0.4">
      <c r="A21" s="19"/>
      <c r="B21" s="148" t="s">
        <v>31</v>
      </c>
      <c r="C21" s="149"/>
      <c r="D21" s="149"/>
      <c r="E21" s="149"/>
      <c r="F21" s="149"/>
      <c r="G21" s="149"/>
      <c r="H21" s="149"/>
      <c r="I21" s="149"/>
      <c r="J21" s="158"/>
      <c r="K21" s="158"/>
      <c r="L21" s="149"/>
      <c r="M21" s="149"/>
      <c r="N21" s="149"/>
      <c r="O21" s="158"/>
      <c r="P21" s="159"/>
    </row>
    <row r="22" spans="1:16" ht="16" thickBot="1" x14ac:dyDescent="0.4">
      <c r="A22" s="6"/>
      <c r="B22" s="7">
        <v>1</v>
      </c>
      <c r="C22" s="52" t="s">
        <v>189</v>
      </c>
      <c r="D22" s="53">
        <v>290</v>
      </c>
      <c r="E22" s="53">
        <v>0.22</v>
      </c>
      <c r="F22" s="53">
        <v>0.5</v>
      </c>
      <c r="G22" s="53">
        <v>20.2</v>
      </c>
      <c r="H22" s="53">
        <v>94.5</v>
      </c>
      <c r="I22" s="53">
        <v>7.0000000000000007E-2</v>
      </c>
      <c r="J22" s="53">
        <v>150</v>
      </c>
      <c r="K22" s="53"/>
      <c r="L22" s="53"/>
      <c r="M22" s="53">
        <v>85</v>
      </c>
      <c r="N22" s="53">
        <v>0.75</v>
      </c>
      <c r="O22" s="53"/>
      <c r="P22" s="53"/>
    </row>
    <row r="23" spans="1:16" ht="16" thickBot="1" x14ac:dyDescent="0.4">
      <c r="A23" s="6"/>
      <c r="B23" s="7">
        <v>1</v>
      </c>
      <c r="C23" s="8" t="s">
        <v>175</v>
      </c>
      <c r="D23" s="34">
        <v>200</v>
      </c>
      <c r="E23" s="90" t="s">
        <v>20</v>
      </c>
      <c r="F23" s="90">
        <v>6.7</v>
      </c>
      <c r="G23" s="90">
        <v>14.8</v>
      </c>
      <c r="H23" s="90">
        <v>125.6</v>
      </c>
      <c r="I23" s="35">
        <v>0.3</v>
      </c>
      <c r="J23" s="91">
        <v>4.3</v>
      </c>
      <c r="K23" s="91">
        <v>1.4</v>
      </c>
      <c r="L23" s="90" t="s">
        <v>20</v>
      </c>
      <c r="M23" s="90">
        <v>23.8</v>
      </c>
      <c r="N23" s="35">
        <v>28</v>
      </c>
      <c r="O23" s="92">
        <v>190</v>
      </c>
      <c r="P23" s="91" t="s">
        <v>20</v>
      </c>
    </row>
    <row r="24" spans="1:16" ht="16" thickBot="1" x14ac:dyDescent="0.4">
      <c r="A24" s="16"/>
      <c r="B24" s="17"/>
      <c r="C24" s="101" t="s">
        <v>35</v>
      </c>
      <c r="D24" s="99">
        <f t="shared" ref="D24:P24" si="13">SUM(D22:D23)</f>
        <v>490</v>
      </c>
      <c r="E24" s="99">
        <f t="shared" si="13"/>
        <v>0.22</v>
      </c>
      <c r="F24" s="99">
        <f t="shared" si="13"/>
        <v>7.2</v>
      </c>
      <c r="G24" s="99">
        <f t="shared" si="13"/>
        <v>35</v>
      </c>
      <c r="H24" s="99">
        <f t="shared" si="13"/>
        <v>220.1</v>
      </c>
      <c r="I24" s="99">
        <f t="shared" si="13"/>
        <v>0.37</v>
      </c>
      <c r="J24" s="99">
        <f t="shared" si="13"/>
        <v>154.30000000000001</v>
      </c>
      <c r="K24" s="99">
        <f t="shared" si="13"/>
        <v>1.4</v>
      </c>
      <c r="L24" s="99">
        <f t="shared" si="13"/>
        <v>0</v>
      </c>
      <c r="M24" s="99">
        <f t="shared" si="13"/>
        <v>108.8</v>
      </c>
      <c r="N24" s="99">
        <f t="shared" si="13"/>
        <v>28.75</v>
      </c>
      <c r="O24" s="99">
        <f t="shared" si="13"/>
        <v>190</v>
      </c>
      <c r="P24" s="99">
        <f t="shared" si="13"/>
        <v>0</v>
      </c>
    </row>
    <row r="25" spans="1:16" ht="15.5" thickBot="1" x14ac:dyDescent="0.4">
      <c r="A25" s="18"/>
      <c r="B25" s="148" t="s">
        <v>36</v>
      </c>
      <c r="C25" s="149"/>
      <c r="D25" s="149"/>
      <c r="E25" s="149"/>
      <c r="F25" s="149"/>
      <c r="G25" s="149"/>
      <c r="H25" s="149"/>
      <c r="I25" s="150"/>
      <c r="J25" s="151"/>
      <c r="K25" s="151"/>
      <c r="L25" s="149"/>
      <c r="M25" s="149"/>
      <c r="N25" s="150"/>
      <c r="O25" s="151"/>
      <c r="P25" s="152"/>
    </row>
    <row r="26" spans="1:16" ht="24" customHeight="1" thickBot="1" x14ac:dyDescent="0.4">
      <c r="A26" s="6" t="s">
        <v>158</v>
      </c>
      <c r="B26" s="7">
        <v>1</v>
      </c>
      <c r="C26" s="55" t="s">
        <v>89</v>
      </c>
      <c r="D26" s="66" t="s">
        <v>90</v>
      </c>
      <c r="E26" s="66">
        <v>23.6</v>
      </c>
      <c r="F26" s="66">
        <v>12.6</v>
      </c>
      <c r="G26" s="66">
        <v>7.7</v>
      </c>
      <c r="H26" s="66">
        <v>225</v>
      </c>
      <c r="I26" s="66">
        <v>1.4</v>
      </c>
      <c r="J26" s="66">
        <v>7.99</v>
      </c>
      <c r="K26" s="66" t="s">
        <v>20</v>
      </c>
      <c r="L26" s="66" t="s">
        <v>20</v>
      </c>
      <c r="M26" s="66">
        <v>26.2</v>
      </c>
      <c r="N26" s="66">
        <v>4.7</v>
      </c>
      <c r="O26" s="66" t="s">
        <v>20</v>
      </c>
      <c r="P26" s="66">
        <v>31.4</v>
      </c>
    </row>
    <row r="27" spans="1:16" ht="18.75" customHeight="1" thickBot="1" x14ac:dyDescent="0.4">
      <c r="A27" s="6">
        <v>378</v>
      </c>
      <c r="B27" s="7">
        <v>2</v>
      </c>
      <c r="C27" s="52" t="s">
        <v>91</v>
      </c>
      <c r="D27" s="57">
        <v>200</v>
      </c>
      <c r="E27" s="57">
        <v>9.1</v>
      </c>
      <c r="F27" s="57">
        <v>8.82</v>
      </c>
      <c r="G27" s="57">
        <v>57.4</v>
      </c>
      <c r="H27" s="57">
        <v>359.5</v>
      </c>
      <c r="I27" s="57">
        <v>0.3</v>
      </c>
      <c r="J27" s="57" t="s">
        <v>20</v>
      </c>
      <c r="K27" s="57">
        <v>0.2</v>
      </c>
      <c r="L27" s="57">
        <v>7.4</v>
      </c>
      <c r="M27" s="57">
        <v>26.7</v>
      </c>
      <c r="N27" s="57">
        <v>152</v>
      </c>
      <c r="O27" s="57">
        <v>232</v>
      </c>
      <c r="P27" s="57">
        <v>10</v>
      </c>
    </row>
    <row r="28" spans="1:16" ht="16" thickBot="1" x14ac:dyDescent="0.4">
      <c r="A28" s="6">
        <v>944</v>
      </c>
      <c r="B28" s="7">
        <v>3</v>
      </c>
      <c r="C28" s="52" t="s">
        <v>113</v>
      </c>
      <c r="D28" s="57">
        <v>200</v>
      </c>
      <c r="E28" s="57">
        <v>0.3</v>
      </c>
      <c r="F28" s="57">
        <v>0.2</v>
      </c>
      <c r="G28" s="57">
        <v>11</v>
      </c>
      <c r="H28" s="57">
        <v>139.5</v>
      </c>
      <c r="I28" s="57">
        <v>0.02</v>
      </c>
      <c r="J28" s="57">
        <v>0</v>
      </c>
      <c r="K28" s="57">
        <v>0</v>
      </c>
      <c r="L28" s="57">
        <v>0</v>
      </c>
      <c r="M28" s="57">
        <v>12</v>
      </c>
      <c r="N28" s="57">
        <v>8</v>
      </c>
      <c r="O28" s="57">
        <v>5.07</v>
      </c>
      <c r="P28" s="57">
        <v>0.8</v>
      </c>
    </row>
    <row r="29" spans="1:16" ht="16" thickBot="1" x14ac:dyDescent="0.4">
      <c r="A29" s="6"/>
      <c r="B29" s="7">
        <v>4</v>
      </c>
      <c r="C29" s="128" t="s">
        <v>177</v>
      </c>
      <c r="D29" s="57">
        <v>40</v>
      </c>
      <c r="E29" s="57">
        <v>3</v>
      </c>
      <c r="F29" s="57">
        <v>0.17199999999999999</v>
      </c>
      <c r="G29" s="57">
        <v>8.1999999999999993</v>
      </c>
      <c r="H29" s="57">
        <v>45.2</v>
      </c>
      <c r="I29" s="129">
        <v>5.4</v>
      </c>
      <c r="J29" s="130">
        <v>0</v>
      </c>
      <c r="K29" s="130">
        <v>0</v>
      </c>
      <c r="L29" s="57">
        <v>0</v>
      </c>
      <c r="M29" s="57">
        <v>7.2</v>
      </c>
      <c r="N29" s="129">
        <v>0</v>
      </c>
      <c r="O29" s="130">
        <v>0</v>
      </c>
      <c r="P29" s="57">
        <v>4.5</v>
      </c>
    </row>
    <row r="30" spans="1:16" ht="16" thickBot="1" x14ac:dyDescent="0.4">
      <c r="A30" s="6"/>
      <c r="B30" s="7">
        <v>5</v>
      </c>
      <c r="C30" s="59" t="s">
        <v>168</v>
      </c>
      <c r="D30" s="11">
        <v>75</v>
      </c>
      <c r="E30" s="11">
        <v>6.1</v>
      </c>
      <c r="F30" s="11">
        <v>1.1000000000000001</v>
      </c>
      <c r="G30" s="11">
        <v>45</v>
      </c>
      <c r="H30" s="11">
        <v>221</v>
      </c>
      <c r="I30" s="21">
        <v>0.2</v>
      </c>
      <c r="J30" s="25" t="s">
        <v>20</v>
      </c>
      <c r="K30" s="25" t="s">
        <v>20</v>
      </c>
      <c r="L30" s="74">
        <v>1</v>
      </c>
      <c r="M30" s="74">
        <v>23</v>
      </c>
      <c r="N30" s="21">
        <v>33</v>
      </c>
      <c r="O30" s="25">
        <v>84</v>
      </c>
      <c r="P30" s="14"/>
    </row>
    <row r="31" spans="1:16" ht="16" thickBot="1" x14ac:dyDescent="0.4">
      <c r="A31" s="6"/>
      <c r="B31" s="7">
        <v>6</v>
      </c>
      <c r="C31" s="62" t="s">
        <v>169</v>
      </c>
      <c r="D31" s="11">
        <v>75</v>
      </c>
      <c r="E31" s="11">
        <v>3.3</v>
      </c>
      <c r="F31" s="11">
        <v>0.4</v>
      </c>
      <c r="G31" s="11">
        <v>21</v>
      </c>
      <c r="H31" s="11">
        <v>102</v>
      </c>
      <c r="I31" s="21">
        <v>0.1</v>
      </c>
      <c r="J31" s="25"/>
      <c r="K31" s="25"/>
      <c r="L31" s="74">
        <v>1</v>
      </c>
      <c r="M31" s="15">
        <v>9</v>
      </c>
      <c r="N31" s="21">
        <v>8</v>
      </c>
      <c r="O31" s="25">
        <v>43</v>
      </c>
      <c r="P31" s="14">
        <v>1.9</v>
      </c>
    </row>
    <row r="32" spans="1:16" ht="16" thickBot="1" x14ac:dyDescent="0.4">
      <c r="A32" s="16"/>
      <c r="B32" s="17"/>
      <c r="C32" s="101" t="s">
        <v>35</v>
      </c>
      <c r="D32" s="28">
        <v>710</v>
      </c>
      <c r="E32" s="28">
        <f>SUM(E26:E31)</f>
        <v>45.4</v>
      </c>
      <c r="F32" s="28">
        <f t="shared" ref="F32:P32" si="14">SUM(F26:F31)</f>
        <v>23.292000000000002</v>
      </c>
      <c r="G32" s="28">
        <f t="shared" si="14"/>
        <v>150.30000000000001</v>
      </c>
      <c r="H32" s="28">
        <f t="shared" si="14"/>
        <v>1092.2</v>
      </c>
      <c r="I32" s="28">
        <f t="shared" si="14"/>
        <v>7.42</v>
      </c>
      <c r="J32" s="28">
        <f t="shared" si="14"/>
        <v>7.99</v>
      </c>
      <c r="K32" s="28">
        <f t="shared" si="14"/>
        <v>0.2</v>
      </c>
      <c r="L32" s="28">
        <f t="shared" si="14"/>
        <v>9.4</v>
      </c>
      <c r="M32" s="28">
        <f t="shared" si="14"/>
        <v>104.10000000000001</v>
      </c>
      <c r="N32" s="28">
        <f t="shared" si="14"/>
        <v>205.7</v>
      </c>
      <c r="O32" s="28">
        <f t="shared" si="14"/>
        <v>364.07</v>
      </c>
      <c r="P32" s="28">
        <f t="shared" si="14"/>
        <v>48.599999999999994</v>
      </c>
    </row>
    <row r="33" spans="1:16" ht="15" thickBot="1" x14ac:dyDescent="0.4">
      <c r="A33" s="153" t="s">
        <v>39</v>
      </c>
      <c r="B33" s="154"/>
      <c r="C33" s="154"/>
      <c r="D33" s="154"/>
      <c r="E33" s="154"/>
      <c r="F33" s="154"/>
      <c r="G33" s="154"/>
      <c r="H33" s="154"/>
      <c r="I33" s="154"/>
      <c r="J33" s="155"/>
      <c r="K33" s="155"/>
      <c r="L33" s="154"/>
      <c r="M33" s="154"/>
      <c r="N33" s="154"/>
      <c r="O33" s="156"/>
      <c r="P33" s="157"/>
    </row>
    <row r="34" spans="1:16" ht="16" thickBot="1" x14ac:dyDescent="0.4">
      <c r="A34" s="6"/>
      <c r="B34" s="7">
        <v>1</v>
      </c>
      <c r="C34" s="8" t="s">
        <v>98</v>
      </c>
      <c r="D34" s="34">
        <v>200</v>
      </c>
      <c r="E34" s="90">
        <v>5.8</v>
      </c>
      <c r="F34" s="90">
        <v>5</v>
      </c>
      <c r="G34" s="90">
        <v>9.6</v>
      </c>
      <c r="H34" s="90">
        <v>108</v>
      </c>
      <c r="I34" s="35">
        <v>0.08</v>
      </c>
      <c r="J34" s="91">
        <v>2.6</v>
      </c>
      <c r="K34" s="91">
        <v>0.02</v>
      </c>
      <c r="L34" s="90" t="s">
        <v>20</v>
      </c>
      <c r="M34" s="90">
        <v>240</v>
      </c>
      <c r="N34" s="35">
        <v>0.2</v>
      </c>
      <c r="O34" s="92">
        <v>180</v>
      </c>
      <c r="P34" s="91">
        <v>28</v>
      </c>
    </row>
    <row r="35" spans="1:16" ht="16" thickBot="1" x14ac:dyDescent="0.4">
      <c r="A35" s="6"/>
      <c r="B35" s="31">
        <v>2</v>
      </c>
      <c r="C35" s="55" t="s">
        <v>88</v>
      </c>
      <c r="D35" s="66">
        <v>25</v>
      </c>
      <c r="E35" s="66">
        <v>0.4</v>
      </c>
      <c r="F35" s="66">
        <v>2.2000000000000002</v>
      </c>
      <c r="G35" s="66">
        <v>16.5</v>
      </c>
      <c r="H35" s="66">
        <v>95.1</v>
      </c>
      <c r="I35" s="66">
        <v>8.0000000000000002E-3</v>
      </c>
      <c r="J35" s="66" t="s">
        <v>20</v>
      </c>
      <c r="K35" s="66" t="s">
        <v>20</v>
      </c>
      <c r="L35" s="66" t="s">
        <v>20</v>
      </c>
      <c r="M35" s="66">
        <v>6.65</v>
      </c>
      <c r="N35" s="66">
        <v>0.7</v>
      </c>
      <c r="O35" s="66" t="s">
        <v>20</v>
      </c>
      <c r="P35" s="66" t="s">
        <v>20</v>
      </c>
    </row>
    <row r="36" spans="1:16" s="30" customFormat="1" ht="16" thickBot="1" x14ac:dyDescent="0.4">
      <c r="A36" s="16"/>
      <c r="B36" s="17"/>
      <c r="C36" s="101" t="s">
        <v>35</v>
      </c>
      <c r="D36" s="28">
        <f>SUM(D34:D35)</f>
        <v>225</v>
      </c>
      <c r="E36" s="28">
        <f t="shared" ref="E36:J36" si="15">SUM(E34:E35)</f>
        <v>6.2</v>
      </c>
      <c r="F36" s="28">
        <f t="shared" si="15"/>
        <v>7.2</v>
      </c>
      <c r="G36" s="28">
        <f t="shared" si="15"/>
        <v>26.1</v>
      </c>
      <c r="H36" s="28">
        <f t="shared" si="15"/>
        <v>203.1</v>
      </c>
      <c r="I36" s="29">
        <f t="shared" si="15"/>
        <v>8.7999999999999995E-2</v>
      </c>
      <c r="J36" s="119">
        <f t="shared" si="15"/>
        <v>2.6</v>
      </c>
      <c r="K36" s="119">
        <v>1.4</v>
      </c>
      <c r="L36" s="28"/>
      <c r="M36" s="28">
        <f>SUM(M34:M35)</f>
        <v>246.65</v>
      </c>
      <c r="N36" s="29">
        <f>SUM(N34:N35)</f>
        <v>0.89999999999999991</v>
      </c>
      <c r="O36" s="119">
        <f>SUM(O34:O35)</f>
        <v>180</v>
      </c>
      <c r="P36" s="120"/>
    </row>
    <row r="37" spans="1:16" ht="16" thickBot="1" x14ac:dyDescent="0.4">
      <c r="A37" s="6"/>
      <c r="B37" s="7"/>
      <c r="C37" s="42" t="s">
        <v>41</v>
      </c>
      <c r="D37" s="43">
        <f t="shared" ref="D37:P37" si="16">D11+D20+D24+D32+D36</f>
        <v>2975</v>
      </c>
      <c r="E37" s="43">
        <f t="shared" si="16"/>
        <v>127.90000000000002</v>
      </c>
      <c r="F37" s="43">
        <f t="shared" si="16"/>
        <v>129.33199999999999</v>
      </c>
      <c r="G37" s="43">
        <f t="shared" si="16"/>
        <v>472.47000000000008</v>
      </c>
      <c r="H37" s="43">
        <f t="shared" si="16"/>
        <v>3417.7000000000003</v>
      </c>
      <c r="I37" s="43">
        <f t="shared" si="16"/>
        <v>8.8199999999999985</v>
      </c>
      <c r="J37" s="43">
        <f t="shared" si="16"/>
        <v>234.00000000000003</v>
      </c>
      <c r="K37" s="43">
        <f t="shared" si="16"/>
        <v>31.719999999999995</v>
      </c>
      <c r="L37" s="43">
        <f t="shared" si="16"/>
        <v>32.6</v>
      </c>
      <c r="M37" s="43">
        <f t="shared" si="16"/>
        <v>1387.04</v>
      </c>
      <c r="N37" s="43">
        <f t="shared" si="16"/>
        <v>346.81999999999994</v>
      </c>
      <c r="O37" s="43">
        <f t="shared" si="16"/>
        <v>1553.27</v>
      </c>
      <c r="P37" s="43">
        <f t="shared" si="16"/>
        <v>129.49</v>
      </c>
    </row>
    <row r="38" spans="1:16" x14ac:dyDescent="0.3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1:16" ht="15.5" x14ac:dyDescent="0.35">
      <c r="A39" s="10"/>
    </row>
    <row r="40" spans="1:16" ht="15.5" x14ac:dyDescent="0.35">
      <c r="A40" s="10"/>
    </row>
  </sheetData>
  <mergeCells count="8">
    <mergeCell ref="B25:P25"/>
    <mergeCell ref="A33:P33"/>
    <mergeCell ref="E3:G3"/>
    <mergeCell ref="I3:L3"/>
    <mergeCell ref="M3:P3"/>
    <mergeCell ref="B5:P5"/>
    <mergeCell ref="B12:P12"/>
    <mergeCell ref="B21:P21"/>
  </mergeCells>
  <pageMargins left="0.70866141732283472" right="0.70866141732283472" top="0.78740157480314965" bottom="0.39370078740157483" header="0.31496062992125984" footer="0.31496062992125984"/>
  <pageSetup paperSize="9" scale="7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0"/>
  <sheetViews>
    <sheetView workbookViewId="0">
      <selection activeCell="C10" sqref="C10"/>
    </sheetView>
  </sheetViews>
  <sheetFormatPr defaultRowHeight="14.5" x14ac:dyDescent="0.35"/>
  <cols>
    <col min="1" max="1" width="8.54296875" customWidth="1"/>
    <col min="2" max="2" width="6.54296875" customWidth="1"/>
    <col min="3" max="3" width="32.54296875" customWidth="1"/>
    <col min="8" max="8" width="11.453125" customWidth="1"/>
    <col min="12" max="12" width="6.26953125" customWidth="1"/>
    <col min="13" max="13" width="9.54296875" bestFit="1" customWidth="1"/>
  </cols>
  <sheetData>
    <row r="1" spans="1:16" ht="15" x14ac:dyDescent="0.35">
      <c r="G1" s="137" t="s">
        <v>141</v>
      </c>
      <c r="N1" s="136"/>
    </row>
    <row r="2" spans="1:16" ht="15" thickBot="1" x14ac:dyDescent="0.4"/>
    <row r="3" spans="1:16" ht="45.5" thickBot="1" x14ac:dyDescent="0.4">
      <c r="A3" s="1" t="s">
        <v>0</v>
      </c>
      <c r="B3" s="47" t="s">
        <v>1</v>
      </c>
      <c r="C3" s="47" t="s">
        <v>2</v>
      </c>
      <c r="D3" s="3" t="s">
        <v>159</v>
      </c>
      <c r="E3" s="160" t="s">
        <v>4</v>
      </c>
      <c r="F3" s="161"/>
      <c r="G3" s="162"/>
      <c r="H3" s="47" t="s">
        <v>5</v>
      </c>
      <c r="I3" s="160" t="s">
        <v>6</v>
      </c>
      <c r="J3" s="161"/>
      <c r="K3" s="161"/>
      <c r="L3" s="163"/>
      <c r="M3" s="161"/>
      <c r="N3" s="161"/>
      <c r="O3" s="161"/>
      <c r="P3" s="162"/>
    </row>
    <row r="4" spans="1:16" ht="15.5" thickBot="1" x14ac:dyDescent="0.4">
      <c r="A4" s="4"/>
      <c r="B4" s="5"/>
      <c r="C4" s="5"/>
      <c r="D4" s="5"/>
      <c r="E4" s="5" t="s">
        <v>7</v>
      </c>
      <c r="F4" s="5" t="s">
        <v>8</v>
      </c>
      <c r="G4" s="5" t="s">
        <v>9</v>
      </c>
      <c r="H4" s="5"/>
      <c r="I4" s="5" t="s">
        <v>10</v>
      </c>
      <c r="J4" s="5" t="s">
        <v>11</v>
      </c>
      <c r="K4" s="20" t="s">
        <v>12</v>
      </c>
      <c r="L4" s="22" t="s">
        <v>13</v>
      </c>
      <c r="M4" s="5" t="s">
        <v>14</v>
      </c>
      <c r="N4" s="5" t="s">
        <v>15</v>
      </c>
      <c r="O4" s="5" t="s">
        <v>16</v>
      </c>
      <c r="P4" s="5" t="s">
        <v>17</v>
      </c>
    </row>
    <row r="5" spans="1:16" ht="16.5" customHeight="1" thickBot="1" x14ac:dyDescent="0.4">
      <c r="A5" s="18"/>
      <c r="B5" s="148" t="s">
        <v>18</v>
      </c>
      <c r="C5" s="149"/>
      <c r="D5" s="149"/>
      <c r="E5" s="149"/>
      <c r="F5" s="149"/>
      <c r="G5" s="149"/>
      <c r="H5" s="149"/>
      <c r="I5" s="149"/>
      <c r="J5" s="149"/>
      <c r="K5" s="149"/>
      <c r="L5" s="151"/>
      <c r="M5" s="149"/>
      <c r="N5" s="149"/>
      <c r="O5" s="149"/>
      <c r="P5" s="152"/>
    </row>
    <row r="6" spans="1:16" ht="20.25" customHeight="1" thickBot="1" x14ac:dyDescent="0.4">
      <c r="A6" s="6">
        <v>41</v>
      </c>
      <c r="B6" s="7">
        <v>1</v>
      </c>
      <c r="C6" s="8" t="s">
        <v>19</v>
      </c>
      <c r="D6" s="7">
        <v>20</v>
      </c>
      <c r="E6" s="7">
        <v>0.1</v>
      </c>
      <c r="F6" s="7">
        <v>14.5</v>
      </c>
      <c r="G6" s="7">
        <v>0.16</v>
      </c>
      <c r="H6" s="7">
        <v>150</v>
      </c>
      <c r="I6" s="7" t="s">
        <v>20</v>
      </c>
      <c r="J6" s="7" t="s">
        <v>20</v>
      </c>
      <c r="K6" s="26">
        <v>0.1</v>
      </c>
      <c r="L6" s="27" t="s">
        <v>20</v>
      </c>
      <c r="M6" s="7">
        <v>2.4</v>
      </c>
      <c r="N6" s="7">
        <v>0.08</v>
      </c>
      <c r="O6" s="7">
        <v>3.8</v>
      </c>
      <c r="P6" s="7">
        <v>0.04</v>
      </c>
    </row>
    <row r="7" spans="1:16" ht="17.25" customHeight="1" thickBot="1" x14ac:dyDescent="0.4">
      <c r="A7" s="6">
        <v>42</v>
      </c>
      <c r="B7" s="7">
        <v>2</v>
      </c>
      <c r="C7" s="8" t="s">
        <v>21</v>
      </c>
      <c r="D7" s="7">
        <v>30</v>
      </c>
      <c r="E7" s="7">
        <v>7.11</v>
      </c>
      <c r="F7" s="7">
        <v>9.15</v>
      </c>
      <c r="G7" s="7" t="s">
        <v>20</v>
      </c>
      <c r="H7" s="7">
        <v>113.1</v>
      </c>
      <c r="I7" s="7" t="s">
        <v>20</v>
      </c>
      <c r="J7" s="7">
        <v>0.72</v>
      </c>
      <c r="K7" s="26" t="s">
        <v>20</v>
      </c>
      <c r="L7" s="27" t="s">
        <v>20</v>
      </c>
      <c r="M7" s="7">
        <v>273</v>
      </c>
      <c r="N7" s="7" t="s">
        <v>20</v>
      </c>
      <c r="O7" s="7" t="s">
        <v>20</v>
      </c>
      <c r="P7" s="7" t="s">
        <v>20</v>
      </c>
    </row>
    <row r="8" spans="1:16" ht="22.5" customHeight="1" thickBot="1" x14ac:dyDescent="0.4">
      <c r="A8" s="6">
        <v>390</v>
      </c>
      <c r="B8" s="7">
        <v>3</v>
      </c>
      <c r="C8" s="55" t="s">
        <v>92</v>
      </c>
      <c r="D8" s="56">
        <v>200</v>
      </c>
      <c r="E8" s="56">
        <v>5.96</v>
      </c>
      <c r="F8" s="56">
        <v>12.04</v>
      </c>
      <c r="G8" s="56">
        <v>33.159999999999997</v>
      </c>
      <c r="H8" s="56">
        <v>254</v>
      </c>
      <c r="I8" s="56">
        <v>0.16</v>
      </c>
      <c r="J8" s="56">
        <v>1.22</v>
      </c>
      <c r="K8" s="56">
        <v>1.2</v>
      </c>
      <c r="L8" s="56" t="s">
        <v>20</v>
      </c>
      <c r="M8" s="56">
        <v>125.24</v>
      </c>
      <c r="N8" s="56">
        <v>0.78</v>
      </c>
      <c r="O8" s="56">
        <v>0.94</v>
      </c>
      <c r="P8" s="56">
        <v>4.5</v>
      </c>
    </row>
    <row r="9" spans="1:16" ht="13.5" customHeight="1" thickBot="1" x14ac:dyDescent="0.4">
      <c r="A9" s="6">
        <v>958</v>
      </c>
      <c r="B9" s="7">
        <v>4</v>
      </c>
      <c r="C9" s="52" t="s">
        <v>45</v>
      </c>
      <c r="D9" s="53">
        <v>200</v>
      </c>
      <c r="E9" s="53">
        <v>2.9</v>
      </c>
      <c r="F9" s="53">
        <v>3.48</v>
      </c>
      <c r="G9" s="53">
        <v>19.36</v>
      </c>
      <c r="H9" s="53">
        <v>120.64</v>
      </c>
      <c r="I9" s="53">
        <v>0.14000000000000001</v>
      </c>
      <c r="J9" s="53">
        <v>0.66</v>
      </c>
      <c r="K9" s="53">
        <v>0.01</v>
      </c>
      <c r="L9" s="53" t="s">
        <v>20</v>
      </c>
      <c r="M9" s="53">
        <v>116.2</v>
      </c>
      <c r="N9" s="53">
        <v>0.78</v>
      </c>
      <c r="O9" s="53">
        <v>45</v>
      </c>
      <c r="P9" s="53">
        <v>0.09</v>
      </c>
    </row>
    <row r="10" spans="1:16" ht="16" thickBot="1" x14ac:dyDescent="0.4">
      <c r="A10" s="6"/>
      <c r="B10" s="7">
        <v>5</v>
      </c>
      <c r="C10" s="8" t="s">
        <v>24</v>
      </c>
      <c r="D10" s="7">
        <v>100</v>
      </c>
      <c r="E10" s="7">
        <v>12.8</v>
      </c>
      <c r="F10" s="7">
        <v>13.1</v>
      </c>
      <c r="G10" s="7">
        <v>47.9</v>
      </c>
      <c r="H10" s="7">
        <v>253.9</v>
      </c>
      <c r="I10" s="7">
        <v>0.13</v>
      </c>
      <c r="J10" s="7">
        <v>1.76</v>
      </c>
      <c r="K10" s="26" t="s">
        <v>20</v>
      </c>
      <c r="L10" s="27">
        <v>0.42</v>
      </c>
      <c r="M10" s="7">
        <v>16.399999999999999</v>
      </c>
      <c r="N10" s="7">
        <v>0.03</v>
      </c>
      <c r="O10" s="7">
        <v>37.200000000000003</v>
      </c>
      <c r="P10" s="7">
        <v>2.8</v>
      </c>
    </row>
    <row r="11" spans="1:16" ht="16" thickBot="1" x14ac:dyDescent="0.4">
      <c r="A11" s="16"/>
      <c r="B11" s="17"/>
      <c r="C11" s="101" t="s">
        <v>35</v>
      </c>
      <c r="D11" s="41">
        <f>SUM(D6:D10)</f>
        <v>550</v>
      </c>
      <c r="E11" s="41">
        <f>SUM(E6:E10)</f>
        <v>28.87</v>
      </c>
      <c r="F11" s="41">
        <f>SUM(F6:F10)</f>
        <v>52.269999999999996</v>
      </c>
      <c r="G11" s="41">
        <f>SUM(G6:G10)</f>
        <v>100.57999999999998</v>
      </c>
      <c r="H11" s="41">
        <f>SUM(H6:H10)</f>
        <v>891.64</v>
      </c>
      <c r="I11" s="41">
        <f>SUM(I8:I10)</f>
        <v>0.43000000000000005</v>
      </c>
      <c r="J11" s="41">
        <f>SUM(J7:J10)</f>
        <v>4.3600000000000003</v>
      </c>
      <c r="K11" s="114">
        <f t="shared" ref="K11:P11" si="0">SUM(K6:K10)</f>
        <v>1.31</v>
      </c>
      <c r="L11" s="114">
        <f t="shared" si="0"/>
        <v>0.42</v>
      </c>
      <c r="M11" s="41">
        <f t="shared" si="0"/>
        <v>533.24</v>
      </c>
      <c r="N11" s="41">
        <f t="shared" si="0"/>
        <v>1.6700000000000002</v>
      </c>
      <c r="O11" s="41">
        <f t="shared" si="0"/>
        <v>86.94</v>
      </c>
      <c r="P11" s="41">
        <f t="shared" si="0"/>
        <v>7.43</v>
      </c>
    </row>
    <row r="12" spans="1:16" ht="15.5" thickBot="1" x14ac:dyDescent="0.4">
      <c r="A12" s="18"/>
      <c r="B12" s="148" t="s">
        <v>25</v>
      </c>
      <c r="C12" s="149"/>
      <c r="D12" s="149"/>
      <c r="E12" s="149"/>
      <c r="F12" s="149"/>
      <c r="G12" s="149"/>
      <c r="H12" s="149"/>
      <c r="I12" s="149"/>
      <c r="J12" s="149"/>
      <c r="K12" s="149"/>
      <c r="L12" s="151"/>
      <c r="M12" s="149"/>
      <c r="N12" s="149"/>
      <c r="O12" s="149"/>
      <c r="P12" s="152"/>
    </row>
    <row r="13" spans="1:16" ht="24" customHeight="1" thickBot="1" x14ac:dyDescent="0.4">
      <c r="A13" s="6">
        <v>206</v>
      </c>
      <c r="B13" s="7">
        <v>1</v>
      </c>
      <c r="C13" s="55" t="s">
        <v>93</v>
      </c>
      <c r="D13" s="56" t="s">
        <v>181</v>
      </c>
      <c r="E13" s="56">
        <v>8.7799999999999994</v>
      </c>
      <c r="F13" s="56">
        <v>8.4</v>
      </c>
      <c r="G13" s="56">
        <v>26</v>
      </c>
      <c r="H13" s="56">
        <v>276</v>
      </c>
      <c r="I13" s="56">
        <v>0.2</v>
      </c>
      <c r="J13" s="56">
        <v>15.2</v>
      </c>
      <c r="K13" s="56">
        <v>0.02</v>
      </c>
      <c r="L13" s="56" t="s">
        <v>20</v>
      </c>
      <c r="M13" s="56">
        <v>60.8</v>
      </c>
      <c r="N13" s="56">
        <v>40.299999999999997</v>
      </c>
      <c r="O13" s="56">
        <v>139</v>
      </c>
      <c r="P13" s="56">
        <v>56</v>
      </c>
    </row>
    <row r="14" spans="1:16" ht="18.75" customHeight="1" thickBot="1" x14ac:dyDescent="0.4">
      <c r="A14" s="6">
        <v>586</v>
      </c>
      <c r="B14" s="7">
        <v>2</v>
      </c>
      <c r="C14" s="52" t="s">
        <v>94</v>
      </c>
      <c r="D14" s="53" t="s">
        <v>54</v>
      </c>
      <c r="E14" s="53">
        <v>17.100000000000001</v>
      </c>
      <c r="F14" s="53">
        <v>18.600000000000001</v>
      </c>
      <c r="G14" s="53">
        <v>6.2</v>
      </c>
      <c r="H14" s="53">
        <v>260</v>
      </c>
      <c r="I14" s="53">
        <v>0.19</v>
      </c>
      <c r="J14" s="53">
        <v>1.1200000000000001</v>
      </c>
      <c r="K14" s="53">
        <v>0.02</v>
      </c>
      <c r="L14" s="53" t="s">
        <v>20</v>
      </c>
      <c r="M14" s="53">
        <v>19.3</v>
      </c>
      <c r="N14" s="53">
        <v>2</v>
      </c>
      <c r="O14" s="53">
        <v>201</v>
      </c>
      <c r="P14" s="53">
        <v>2.58</v>
      </c>
    </row>
    <row r="15" spans="1:16" ht="18.75" customHeight="1" thickBot="1" x14ac:dyDescent="0.4">
      <c r="A15" s="6">
        <v>296</v>
      </c>
      <c r="B15" s="7">
        <v>3</v>
      </c>
      <c r="C15" s="52" t="s">
        <v>95</v>
      </c>
      <c r="D15" s="53">
        <v>150</v>
      </c>
      <c r="E15" s="53">
        <v>3.8</v>
      </c>
      <c r="F15" s="53">
        <v>5.8</v>
      </c>
      <c r="G15" s="53">
        <v>30.7</v>
      </c>
      <c r="H15" s="53">
        <v>189.8</v>
      </c>
      <c r="I15" s="53">
        <v>0.2</v>
      </c>
      <c r="J15" s="53">
        <v>28</v>
      </c>
      <c r="K15" s="53">
        <v>28</v>
      </c>
      <c r="L15" s="53" t="s">
        <v>20</v>
      </c>
      <c r="M15" s="53">
        <v>19.5</v>
      </c>
      <c r="N15" s="53">
        <v>1.5</v>
      </c>
      <c r="O15" s="53">
        <v>106.3</v>
      </c>
      <c r="P15" s="53">
        <v>39.1</v>
      </c>
    </row>
    <row r="16" spans="1:16" ht="18.75" customHeight="1" thickBot="1" x14ac:dyDescent="0.4">
      <c r="A16" s="6">
        <v>750</v>
      </c>
      <c r="B16" s="7">
        <v>4</v>
      </c>
      <c r="C16" s="52" t="s">
        <v>96</v>
      </c>
      <c r="D16" s="53">
        <v>50</v>
      </c>
      <c r="E16" s="53">
        <v>0.8</v>
      </c>
      <c r="F16" s="53">
        <v>0.1</v>
      </c>
      <c r="G16" s="53">
        <v>1.6</v>
      </c>
      <c r="H16" s="53">
        <v>26</v>
      </c>
      <c r="I16" s="53" t="s">
        <v>20</v>
      </c>
      <c r="J16" s="53">
        <v>3</v>
      </c>
      <c r="K16" s="53" t="s">
        <v>20</v>
      </c>
      <c r="L16" s="53" t="s">
        <v>20</v>
      </c>
      <c r="M16" s="53">
        <v>51</v>
      </c>
      <c r="N16" s="53">
        <v>0.7</v>
      </c>
      <c r="O16" s="53" t="s">
        <v>20</v>
      </c>
      <c r="P16" s="53">
        <v>38</v>
      </c>
    </row>
    <row r="17" spans="1:16" ht="14.25" customHeight="1" thickBot="1" x14ac:dyDescent="0.4">
      <c r="A17" s="6">
        <v>867</v>
      </c>
      <c r="B17" s="7">
        <v>5</v>
      </c>
      <c r="C17" s="83" t="s">
        <v>192</v>
      </c>
      <c r="D17" s="53">
        <v>200</v>
      </c>
      <c r="E17" s="53">
        <v>0.2</v>
      </c>
      <c r="F17" s="53">
        <v>0.19</v>
      </c>
      <c r="G17" s="53">
        <v>0.76</v>
      </c>
      <c r="H17" s="53">
        <v>126</v>
      </c>
      <c r="I17" s="53">
        <v>0.05</v>
      </c>
      <c r="J17" s="53">
        <v>0.4</v>
      </c>
      <c r="K17" s="53">
        <v>0</v>
      </c>
      <c r="L17" s="53">
        <v>0.1</v>
      </c>
      <c r="M17" s="53">
        <v>116</v>
      </c>
      <c r="N17" s="53">
        <v>0.7</v>
      </c>
      <c r="O17" s="53">
        <v>24</v>
      </c>
      <c r="P17" s="53">
        <v>8</v>
      </c>
    </row>
    <row r="18" spans="1:16" ht="17.25" customHeight="1" thickBot="1" x14ac:dyDescent="0.4">
      <c r="A18" s="6"/>
      <c r="B18" s="7">
        <v>6</v>
      </c>
      <c r="C18" s="59" t="s">
        <v>168</v>
      </c>
      <c r="D18" s="7">
        <v>75</v>
      </c>
      <c r="E18" s="7">
        <v>6.1</v>
      </c>
      <c r="F18" s="7">
        <v>1.1000000000000001</v>
      </c>
      <c r="G18" s="7">
        <v>45</v>
      </c>
      <c r="H18" s="7">
        <v>221</v>
      </c>
      <c r="I18" s="7">
        <v>0.2</v>
      </c>
      <c r="J18" s="7" t="s">
        <v>20</v>
      </c>
      <c r="K18" s="26" t="s">
        <v>20</v>
      </c>
      <c r="L18" s="105">
        <v>1</v>
      </c>
      <c r="M18" s="73">
        <v>23</v>
      </c>
      <c r="N18" s="7">
        <v>33</v>
      </c>
      <c r="O18" s="7">
        <v>84</v>
      </c>
      <c r="P18" s="7">
        <v>1.9</v>
      </c>
    </row>
    <row r="19" spans="1:16" ht="21.75" customHeight="1" thickBot="1" x14ac:dyDescent="0.4">
      <c r="A19" s="6"/>
      <c r="B19" s="7">
        <v>7</v>
      </c>
      <c r="C19" s="62" t="s">
        <v>169</v>
      </c>
      <c r="D19" s="7">
        <v>75</v>
      </c>
      <c r="E19" s="7">
        <v>3.3</v>
      </c>
      <c r="F19" s="7">
        <v>6.4</v>
      </c>
      <c r="G19" s="7">
        <v>21</v>
      </c>
      <c r="H19" s="7">
        <v>102</v>
      </c>
      <c r="I19" s="7">
        <v>0.1</v>
      </c>
      <c r="J19" s="7">
        <v>0</v>
      </c>
      <c r="K19" s="26">
        <v>0</v>
      </c>
      <c r="L19" s="105">
        <v>1</v>
      </c>
      <c r="M19" s="13">
        <v>9</v>
      </c>
      <c r="N19" s="7">
        <v>8</v>
      </c>
      <c r="O19" s="7">
        <v>43</v>
      </c>
      <c r="P19" s="7">
        <v>0</v>
      </c>
    </row>
    <row r="20" spans="1:16" ht="13.5" customHeight="1" thickBot="1" x14ac:dyDescent="0.4">
      <c r="A20" s="16"/>
      <c r="B20" s="17"/>
      <c r="C20" s="101" t="s">
        <v>35</v>
      </c>
      <c r="D20" s="41">
        <v>1010</v>
      </c>
      <c r="E20" s="41">
        <f t="shared" ref="E20:P20" si="1">SUM(E13:E19)</f>
        <v>40.08</v>
      </c>
      <c r="F20" s="41">
        <f t="shared" si="1"/>
        <v>40.589999999999996</v>
      </c>
      <c r="G20" s="41">
        <f t="shared" si="1"/>
        <v>131.26</v>
      </c>
      <c r="H20" s="41">
        <f t="shared" si="1"/>
        <v>1200.8</v>
      </c>
      <c r="I20" s="41">
        <f t="shared" si="1"/>
        <v>0.94000000000000006</v>
      </c>
      <c r="J20" s="41">
        <f t="shared" si="1"/>
        <v>47.72</v>
      </c>
      <c r="K20" s="41">
        <f t="shared" si="1"/>
        <v>28.04</v>
      </c>
      <c r="L20" s="41">
        <f t="shared" si="1"/>
        <v>2.1</v>
      </c>
      <c r="M20" s="41">
        <f t="shared" si="1"/>
        <v>298.60000000000002</v>
      </c>
      <c r="N20" s="41">
        <f t="shared" si="1"/>
        <v>86.2</v>
      </c>
      <c r="O20" s="41">
        <f t="shared" si="1"/>
        <v>597.29999999999995</v>
      </c>
      <c r="P20" s="41">
        <f t="shared" si="1"/>
        <v>145.58000000000001</v>
      </c>
    </row>
    <row r="21" spans="1:16" ht="15.5" thickBot="1" x14ac:dyDescent="0.4">
      <c r="A21" s="19"/>
      <c r="B21" s="148" t="s">
        <v>31</v>
      </c>
      <c r="C21" s="149"/>
      <c r="D21" s="149"/>
      <c r="E21" s="149"/>
      <c r="F21" s="149"/>
      <c r="G21" s="149"/>
      <c r="H21" s="149"/>
      <c r="I21" s="149"/>
      <c r="J21" s="158"/>
      <c r="K21" s="158"/>
      <c r="L21" s="149"/>
      <c r="M21" s="149"/>
      <c r="N21" s="149"/>
      <c r="O21" s="158"/>
      <c r="P21" s="159"/>
    </row>
    <row r="22" spans="1:16" ht="31.5" thickBot="1" x14ac:dyDescent="0.4">
      <c r="A22" s="6">
        <v>469</v>
      </c>
      <c r="B22" s="7">
        <v>1</v>
      </c>
      <c r="C22" s="55" t="s">
        <v>97</v>
      </c>
      <c r="D22" s="66" t="s">
        <v>182</v>
      </c>
      <c r="E22" s="66">
        <v>20.5</v>
      </c>
      <c r="F22" s="66">
        <v>12.9</v>
      </c>
      <c r="G22" s="66">
        <v>16.8</v>
      </c>
      <c r="H22" s="66">
        <v>273.3</v>
      </c>
      <c r="I22" s="66">
        <v>0.04</v>
      </c>
      <c r="J22" s="66">
        <v>0.6</v>
      </c>
      <c r="K22" s="66">
        <v>0.05</v>
      </c>
      <c r="L22" s="66" t="s">
        <v>20</v>
      </c>
      <c r="M22" s="66">
        <v>131.5</v>
      </c>
      <c r="N22" s="66">
        <v>20.8</v>
      </c>
      <c r="O22" s="66" t="s">
        <v>20</v>
      </c>
      <c r="P22" s="66">
        <v>0.8</v>
      </c>
    </row>
    <row r="23" spans="1:16" ht="16" thickBot="1" x14ac:dyDescent="0.4">
      <c r="A23" s="6"/>
      <c r="B23" s="7">
        <v>2</v>
      </c>
      <c r="C23" s="78" t="s">
        <v>175</v>
      </c>
      <c r="D23" s="79">
        <v>200</v>
      </c>
      <c r="E23" s="79" t="s">
        <v>20</v>
      </c>
      <c r="F23" s="79">
        <v>6.7</v>
      </c>
      <c r="G23" s="79">
        <v>14.8</v>
      </c>
      <c r="H23" s="79">
        <v>125.6</v>
      </c>
      <c r="I23" s="80">
        <v>0.3</v>
      </c>
      <c r="J23" s="107">
        <v>4.3</v>
      </c>
      <c r="K23" s="107">
        <v>1.4</v>
      </c>
      <c r="L23" s="79" t="s">
        <v>20</v>
      </c>
      <c r="M23" s="79">
        <v>23.8</v>
      </c>
      <c r="N23" s="80">
        <v>28</v>
      </c>
      <c r="O23" s="108">
        <v>190</v>
      </c>
      <c r="P23" s="107" t="s">
        <v>20</v>
      </c>
    </row>
    <row r="24" spans="1:16" ht="16" thickBot="1" x14ac:dyDescent="0.4">
      <c r="A24" s="16"/>
      <c r="B24" s="17"/>
      <c r="C24" s="101" t="s">
        <v>35</v>
      </c>
      <c r="D24" s="99">
        <v>370</v>
      </c>
      <c r="E24" s="99">
        <f t="shared" ref="E24:P24" si="2">SUM(E22:E23)</f>
        <v>20.5</v>
      </c>
      <c r="F24" s="99">
        <f t="shared" si="2"/>
        <v>19.600000000000001</v>
      </c>
      <c r="G24" s="99">
        <f t="shared" si="2"/>
        <v>31.6</v>
      </c>
      <c r="H24" s="99">
        <f t="shared" si="2"/>
        <v>398.9</v>
      </c>
      <c r="I24" s="99">
        <f t="shared" si="2"/>
        <v>0.33999999999999997</v>
      </c>
      <c r="J24" s="99">
        <f t="shared" si="2"/>
        <v>4.8999999999999995</v>
      </c>
      <c r="K24" s="99">
        <f t="shared" si="2"/>
        <v>1.45</v>
      </c>
      <c r="L24" s="99">
        <f t="shared" si="2"/>
        <v>0</v>
      </c>
      <c r="M24" s="99">
        <f t="shared" si="2"/>
        <v>155.30000000000001</v>
      </c>
      <c r="N24" s="99">
        <f t="shared" si="2"/>
        <v>48.8</v>
      </c>
      <c r="O24" s="99">
        <f t="shared" si="2"/>
        <v>190</v>
      </c>
      <c r="P24" s="99">
        <f t="shared" si="2"/>
        <v>0.8</v>
      </c>
    </row>
    <row r="25" spans="1:16" ht="15.5" thickBot="1" x14ac:dyDescent="0.4">
      <c r="A25" s="18"/>
      <c r="B25" s="148" t="s">
        <v>36</v>
      </c>
      <c r="C25" s="149"/>
      <c r="D25" s="149"/>
      <c r="E25" s="149"/>
      <c r="F25" s="149"/>
      <c r="G25" s="149"/>
      <c r="H25" s="149"/>
      <c r="I25" s="150"/>
      <c r="J25" s="151"/>
      <c r="K25" s="151"/>
      <c r="L25" s="149"/>
      <c r="M25" s="149"/>
      <c r="N25" s="150"/>
      <c r="O25" s="151"/>
      <c r="P25" s="152"/>
    </row>
    <row r="26" spans="1:16" ht="16" thickBot="1" x14ac:dyDescent="0.4">
      <c r="A26" s="6"/>
      <c r="B26" s="7">
        <v>1</v>
      </c>
      <c r="C26" s="55" t="s">
        <v>191</v>
      </c>
      <c r="D26" s="66">
        <v>200</v>
      </c>
      <c r="E26" s="66">
        <v>3</v>
      </c>
      <c r="F26" s="66">
        <v>0.2</v>
      </c>
      <c r="G26" s="66">
        <v>42</v>
      </c>
      <c r="H26" s="66">
        <v>181.8</v>
      </c>
      <c r="I26" s="66">
        <v>0.1</v>
      </c>
      <c r="J26" s="66">
        <v>20</v>
      </c>
      <c r="K26" s="66" t="s">
        <v>20</v>
      </c>
      <c r="L26" s="66" t="s">
        <v>20</v>
      </c>
      <c r="M26" s="66">
        <v>1.6</v>
      </c>
      <c r="N26" s="66">
        <v>1.2</v>
      </c>
      <c r="O26" s="66" t="s">
        <v>20</v>
      </c>
      <c r="P26" s="66" t="s">
        <v>20</v>
      </c>
    </row>
    <row r="27" spans="1:16" ht="16" thickBot="1" x14ac:dyDescent="0.4">
      <c r="A27" s="6">
        <v>601</v>
      </c>
      <c r="B27" s="7">
        <v>2</v>
      </c>
      <c r="C27" s="52" t="s">
        <v>99</v>
      </c>
      <c r="D27" s="57">
        <v>200</v>
      </c>
      <c r="E27" s="57">
        <v>15.38</v>
      </c>
      <c r="F27" s="57">
        <v>15.7</v>
      </c>
      <c r="G27" s="57">
        <v>58.6</v>
      </c>
      <c r="H27" s="57">
        <v>456.7</v>
      </c>
      <c r="I27" s="57">
        <v>0.1</v>
      </c>
      <c r="J27" s="57">
        <v>11.33</v>
      </c>
      <c r="K27" s="57">
        <v>33.409999999999997</v>
      </c>
      <c r="L27" s="57">
        <v>1.1100000000000001</v>
      </c>
      <c r="M27" s="57">
        <v>53</v>
      </c>
      <c r="N27" s="57">
        <v>2.61</v>
      </c>
      <c r="O27" s="57">
        <v>233.9</v>
      </c>
      <c r="P27" s="57">
        <v>49.08</v>
      </c>
    </row>
    <row r="28" spans="1:16" ht="16" thickBot="1" x14ac:dyDescent="0.4">
      <c r="A28" s="6">
        <v>945</v>
      </c>
      <c r="B28" s="7">
        <v>3</v>
      </c>
      <c r="C28" s="52" t="s">
        <v>80</v>
      </c>
      <c r="D28" s="57">
        <v>200</v>
      </c>
      <c r="E28" s="57">
        <v>0.3</v>
      </c>
      <c r="F28" s="57">
        <v>2.2000000000000002</v>
      </c>
      <c r="G28" s="57">
        <v>67</v>
      </c>
      <c r="H28" s="57">
        <v>116</v>
      </c>
      <c r="I28" s="57"/>
      <c r="J28" s="57">
        <v>0.32</v>
      </c>
      <c r="K28" s="57">
        <v>0</v>
      </c>
      <c r="L28" s="57"/>
      <c r="M28" s="57">
        <v>20.6</v>
      </c>
      <c r="N28" s="57">
        <v>22.4</v>
      </c>
      <c r="O28" s="57" t="s">
        <v>20</v>
      </c>
      <c r="P28" s="57">
        <v>0.2</v>
      </c>
    </row>
    <row r="29" spans="1:16" ht="16" thickBot="1" x14ac:dyDescent="0.4">
      <c r="A29" s="6"/>
      <c r="B29" s="7">
        <v>4</v>
      </c>
      <c r="C29" s="131" t="s">
        <v>177</v>
      </c>
      <c r="D29" s="57">
        <v>40</v>
      </c>
      <c r="E29" s="57">
        <v>3</v>
      </c>
      <c r="F29" s="57">
        <v>0.17199999999999999</v>
      </c>
      <c r="G29" s="57">
        <v>8.1999999999999993</v>
      </c>
      <c r="H29" s="129">
        <v>45.2</v>
      </c>
      <c r="I29" s="85">
        <v>5.4</v>
      </c>
      <c r="J29" s="85">
        <v>0</v>
      </c>
      <c r="K29" s="85">
        <v>0</v>
      </c>
      <c r="L29" s="85">
        <v>0</v>
      </c>
      <c r="M29" s="85">
        <v>7.2</v>
      </c>
      <c r="N29" s="85">
        <v>0</v>
      </c>
      <c r="O29" s="85">
        <v>0</v>
      </c>
      <c r="P29" s="85">
        <v>4.5</v>
      </c>
    </row>
    <row r="30" spans="1:16" ht="16" thickBot="1" x14ac:dyDescent="0.4">
      <c r="A30" s="6"/>
      <c r="B30" s="7">
        <v>5</v>
      </c>
      <c r="C30" s="59" t="s">
        <v>168</v>
      </c>
      <c r="D30" s="11">
        <v>75</v>
      </c>
      <c r="E30" s="11">
        <v>6.1</v>
      </c>
      <c r="F30" s="11">
        <v>1.1000000000000001</v>
      </c>
      <c r="G30" s="11">
        <v>45</v>
      </c>
      <c r="H30" s="11">
        <v>221</v>
      </c>
      <c r="I30" s="21">
        <v>0.2</v>
      </c>
      <c r="J30" s="25" t="s">
        <v>20</v>
      </c>
      <c r="K30" s="25" t="s">
        <v>20</v>
      </c>
      <c r="L30" s="74">
        <v>1</v>
      </c>
      <c r="M30" s="74">
        <v>23</v>
      </c>
      <c r="N30" s="21">
        <v>33</v>
      </c>
      <c r="O30" s="25">
        <v>84</v>
      </c>
      <c r="P30" s="14"/>
    </row>
    <row r="31" spans="1:16" ht="16" thickBot="1" x14ac:dyDescent="0.4">
      <c r="A31" s="6"/>
      <c r="B31" s="7">
        <v>6</v>
      </c>
      <c r="C31" s="62" t="s">
        <v>169</v>
      </c>
      <c r="D31" s="11">
        <v>75</v>
      </c>
      <c r="E31" s="11">
        <v>3.3</v>
      </c>
      <c r="F31" s="11">
        <v>0.4</v>
      </c>
      <c r="G31" s="11">
        <v>21</v>
      </c>
      <c r="H31" s="11">
        <v>102</v>
      </c>
      <c r="I31" s="21">
        <v>0.1</v>
      </c>
      <c r="J31" s="25"/>
      <c r="K31" s="25"/>
      <c r="L31" s="74">
        <v>1</v>
      </c>
      <c r="M31" s="15">
        <v>9</v>
      </c>
      <c r="N31" s="21">
        <v>8</v>
      </c>
      <c r="O31" s="25">
        <v>43</v>
      </c>
      <c r="P31" s="14">
        <v>1.9</v>
      </c>
    </row>
    <row r="32" spans="1:16" ht="16" thickBot="1" x14ac:dyDescent="0.4">
      <c r="A32" s="16"/>
      <c r="B32" s="17"/>
      <c r="C32" s="101" t="s">
        <v>35</v>
      </c>
      <c r="D32" s="28">
        <f>SUM(D26:D31)</f>
        <v>790</v>
      </c>
      <c r="E32" s="28">
        <f>SUM(E26:E31)</f>
        <v>31.080000000000002</v>
      </c>
      <c r="F32" s="28">
        <f t="shared" ref="F32:P32" si="3">SUM(F26:F31)</f>
        <v>19.771999999999998</v>
      </c>
      <c r="G32" s="28">
        <f t="shared" si="3"/>
        <v>241.79999999999998</v>
      </c>
      <c r="H32" s="28">
        <f t="shared" si="3"/>
        <v>1122.7</v>
      </c>
      <c r="I32" s="28">
        <f t="shared" si="3"/>
        <v>5.9</v>
      </c>
      <c r="J32" s="28">
        <f t="shared" si="3"/>
        <v>31.65</v>
      </c>
      <c r="K32" s="28">
        <f t="shared" si="3"/>
        <v>33.409999999999997</v>
      </c>
      <c r="L32" s="28">
        <f t="shared" si="3"/>
        <v>3.1100000000000003</v>
      </c>
      <c r="M32" s="28">
        <f t="shared" si="3"/>
        <v>114.4</v>
      </c>
      <c r="N32" s="28">
        <f t="shared" si="3"/>
        <v>67.209999999999994</v>
      </c>
      <c r="O32" s="28">
        <f t="shared" si="3"/>
        <v>360.9</v>
      </c>
      <c r="P32" s="28">
        <f t="shared" si="3"/>
        <v>55.68</v>
      </c>
    </row>
    <row r="33" spans="1:16" ht="15" thickBot="1" x14ac:dyDescent="0.4">
      <c r="A33" s="153" t="s">
        <v>39</v>
      </c>
      <c r="B33" s="154"/>
      <c r="C33" s="154"/>
      <c r="D33" s="154"/>
      <c r="E33" s="154"/>
      <c r="F33" s="154"/>
      <c r="G33" s="154"/>
      <c r="H33" s="154"/>
      <c r="I33" s="154"/>
      <c r="J33" s="155"/>
      <c r="K33" s="155"/>
      <c r="L33" s="154"/>
      <c r="M33" s="154"/>
      <c r="N33" s="154"/>
      <c r="O33" s="156"/>
      <c r="P33" s="157"/>
    </row>
    <row r="34" spans="1:16" ht="16" thickBot="1" x14ac:dyDescent="0.4">
      <c r="A34" s="6">
        <v>965</v>
      </c>
      <c r="B34" s="7">
        <v>1</v>
      </c>
      <c r="C34" s="55" t="s">
        <v>40</v>
      </c>
      <c r="D34" s="66">
        <v>200</v>
      </c>
      <c r="E34" s="66">
        <v>0</v>
      </c>
      <c r="F34" s="66">
        <v>6.7</v>
      </c>
      <c r="G34" s="66">
        <v>14.8</v>
      </c>
      <c r="H34" s="66">
        <v>125.6</v>
      </c>
      <c r="I34" s="66">
        <v>0.3</v>
      </c>
      <c r="J34" s="66">
        <v>4.3</v>
      </c>
      <c r="K34" s="66">
        <v>1.4</v>
      </c>
      <c r="L34" s="66" t="s">
        <v>20</v>
      </c>
      <c r="M34" s="66">
        <v>238</v>
      </c>
      <c r="N34" s="66">
        <v>28</v>
      </c>
      <c r="O34" s="66">
        <v>190</v>
      </c>
      <c r="P34" s="66">
        <v>0</v>
      </c>
    </row>
    <row r="35" spans="1:16" ht="16" thickBot="1" x14ac:dyDescent="0.4">
      <c r="A35" s="6"/>
      <c r="B35" s="31">
        <v>2</v>
      </c>
      <c r="C35" s="55" t="s">
        <v>100</v>
      </c>
      <c r="D35" s="56">
        <v>30</v>
      </c>
      <c r="E35" s="56">
        <v>0.8</v>
      </c>
      <c r="F35" s="56">
        <v>0.02</v>
      </c>
      <c r="G35" s="56">
        <v>34.6</v>
      </c>
      <c r="H35" s="56">
        <v>142</v>
      </c>
      <c r="I35" s="56">
        <v>0.8</v>
      </c>
      <c r="J35" s="56">
        <v>6</v>
      </c>
      <c r="K35" s="56" t="s">
        <v>20</v>
      </c>
      <c r="L35" s="56" t="s">
        <v>20</v>
      </c>
      <c r="M35" s="56">
        <v>40</v>
      </c>
      <c r="N35" s="56">
        <v>0.12</v>
      </c>
      <c r="O35" s="56" t="s">
        <v>20</v>
      </c>
      <c r="P35" s="56" t="s">
        <v>20</v>
      </c>
    </row>
    <row r="36" spans="1:16" s="30" customFormat="1" ht="16" thickBot="1" x14ac:dyDescent="0.4">
      <c r="A36" s="16"/>
      <c r="B36" s="17"/>
      <c r="C36" s="101" t="s">
        <v>35</v>
      </c>
      <c r="D36" s="28">
        <f>SUM(D34:D35)</f>
        <v>230</v>
      </c>
      <c r="E36" s="28">
        <f t="shared" ref="E36:P36" si="4">SUM(E34:E35)</f>
        <v>0.8</v>
      </c>
      <c r="F36" s="28">
        <f t="shared" si="4"/>
        <v>6.72</v>
      </c>
      <c r="G36" s="28">
        <f t="shared" si="4"/>
        <v>49.400000000000006</v>
      </c>
      <c r="H36" s="28">
        <f t="shared" si="4"/>
        <v>267.60000000000002</v>
      </c>
      <c r="I36" s="28">
        <f t="shared" si="4"/>
        <v>1.1000000000000001</v>
      </c>
      <c r="J36" s="28">
        <f t="shared" si="4"/>
        <v>10.3</v>
      </c>
      <c r="K36" s="28">
        <f t="shared" si="4"/>
        <v>1.4</v>
      </c>
      <c r="L36" s="28">
        <f t="shared" si="4"/>
        <v>0</v>
      </c>
      <c r="M36" s="28">
        <f t="shared" si="4"/>
        <v>278</v>
      </c>
      <c r="N36" s="28">
        <f t="shared" si="4"/>
        <v>28.12</v>
      </c>
      <c r="O36" s="28">
        <f t="shared" si="4"/>
        <v>190</v>
      </c>
      <c r="P36" s="28">
        <f t="shared" si="4"/>
        <v>0</v>
      </c>
    </row>
    <row r="37" spans="1:16" ht="16" thickBot="1" x14ac:dyDescent="0.4">
      <c r="A37" s="6"/>
      <c r="B37" s="7"/>
      <c r="C37" s="42" t="s">
        <v>41</v>
      </c>
      <c r="D37" s="43">
        <f>D20+D24+D11+D32+D36</f>
        <v>2950</v>
      </c>
      <c r="E37" s="43">
        <f>E11+E20+E24+E32+E36</f>
        <v>121.33</v>
      </c>
      <c r="F37" s="43">
        <f t="shared" ref="F37:P37" si="5">F20+F24+F11+F32+F36</f>
        <v>138.952</v>
      </c>
      <c r="G37" s="43">
        <f t="shared" si="5"/>
        <v>554.63999999999987</v>
      </c>
      <c r="H37" s="43">
        <f t="shared" si="5"/>
        <v>3881.64</v>
      </c>
      <c r="I37" s="43">
        <f t="shared" si="5"/>
        <v>8.7100000000000009</v>
      </c>
      <c r="J37" s="43">
        <f t="shared" si="5"/>
        <v>98.929999999999993</v>
      </c>
      <c r="K37" s="43">
        <f t="shared" si="5"/>
        <v>65.61</v>
      </c>
      <c r="L37" s="43">
        <f t="shared" si="5"/>
        <v>5.6300000000000008</v>
      </c>
      <c r="M37" s="43">
        <f t="shared" si="5"/>
        <v>1379.5400000000002</v>
      </c>
      <c r="N37" s="43">
        <f t="shared" si="5"/>
        <v>232</v>
      </c>
      <c r="O37" s="43">
        <f t="shared" si="5"/>
        <v>1425.1399999999999</v>
      </c>
      <c r="P37" s="43">
        <f t="shared" si="5"/>
        <v>209.49000000000004</v>
      </c>
    </row>
    <row r="38" spans="1:16" x14ac:dyDescent="0.3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1:16" ht="15.5" x14ac:dyDescent="0.35">
      <c r="A39" s="10"/>
    </row>
    <row r="40" spans="1:16" ht="15.5" x14ac:dyDescent="0.35">
      <c r="A40" s="10"/>
    </row>
  </sheetData>
  <mergeCells count="8">
    <mergeCell ref="B25:P25"/>
    <mergeCell ref="A33:P33"/>
    <mergeCell ref="E3:G3"/>
    <mergeCell ref="I3:L3"/>
    <mergeCell ref="M3:P3"/>
    <mergeCell ref="B5:P5"/>
    <mergeCell ref="B12:P12"/>
    <mergeCell ref="B21:P21"/>
  </mergeCells>
  <pageMargins left="0.70866141732283472" right="0.70866141732283472" top="0.78740157480314965" bottom="0.39370078740157483" header="0.31496062992125984" footer="0.31496062992125984"/>
  <pageSetup paperSize="9" scale="7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"/>
  <sheetViews>
    <sheetView topLeftCell="A19" workbookViewId="0">
      <selection sqref="A1:XFD5"/>
    </sheetView>
  </sheetViews>
  <sheetFormatPr defaultRowHeight="14.5" x14ac:dyDescent="0.35"/>
  <cols>
    <col min="1" max="1" width="11" customWidth="1"/>
    <col min="3" max="3" width="35.1796875" customWidth="1"/>
    <col min="8" max="8" width="11.26953125" customWidth="1"/>
    <col min="12" max="12" width="7.7265625" customWidth="1"/>
    <col min="13" max="13" width="9.54296875" bestFit="1" customWidth="1"/>
  </cols>
  <sheetData>
    <row r="1" spans="1:16" ht="15" x14ac:dyDescent="0.35">
      <c r="G1" s="137" t="s">
        <v>144</v>
      </c>
      <c r="N1" s="136"/>
    </row>
    <row r="2" spans="1:16" ht="15" thickBot="1" x14ac:dyDescent="0.4"/>
    <row r="3" spans="1:16" ht="45.5" thickBot="1" x14ac:dyDescent="0.4">
      <c r="A3" s="1" t="s">
        <v>0</v>
      </c>
      <c r="B3" s="48" t="s">
        <v>1</v>
      </c>
      <c r="C3" s="48" t="s">
        <v>2</v>
      </c>
      <c r="D3" s="3" t="s">
        <v>159</v>
      </c>
      <c r="E3" s="160" t="s">
        <v>4</v>
      </c>
      <c r="F3" s="161"/>
      <c r="G3" s="162"/>
      <c r="H3" s="48" t="s">
        <v>5</v>
      </c>
      <c r="I3" s="160" t="s">
        <v>6</v>
      </c>
      <c r="J3" s="161"/>
      <c r="K3" s="161"/>
      <c r="L3" s="163"/>
      <c r="M3" s="161"/>
      <c r="N3" s="161"/>
      <c r="O3" s="161"/>
      <c r="P3" s="162"/>
    </row>
    <row r="4" spans="1:16" ht="15.5" thickBot="1" x14ac:dyDescent="0.4">
      <c r="A4" s="4"/>
      <c r="B4" s="5"/>
      <c r="C4" s="5"/>
      <c r="D4" s="5"/>
      <c r="E4" s="5" t="s">
        <v>7</v>
      </c>
      <c r="F4" s="5" t="s">
        <v>8</v>
      </c>
      <c r="G4" s="5" t="s">
        <v>9</v>
      </c>
      <c r="H4" s="5"/>
      <c r="I4" s="5" t="s">
        <v>10</v>
      </c>
      <c r="J4" s="5" t="s">
        <v>11</v>
      </c>
      <c r="K4" s="20" t="s">
        <v>12</v>
      </c>
      <c r="L4" s="22" t="s">
        <v>13</v>
      </c>
      <c r="M4" s="5" t="s">
        <v>14</v>
      </c>
      <c r="N4" s="5" t="s">
        <v>15</v>
      </c>
      <c r="O4" s="5" t="s">
        <v>16</v>
      </c>
      <c r="P4" s="5" t="s">
        <v>17</v>
      </c>
    </row>
    <row r="5" spans="1:16" ht="16.5" customHeight="1" thickBot="1" x14ac:dyDescent="0.4">
      <c r="A5" s="18"/>
      <c r="B5" s="148" t="s">
        <v>18</v>
      </c>
      <c r="C5" s="149"/>
      <c r="D5" s="149"/>
      <c r="E5" s="149"/>
      <c r="F5" s="149"/>
      <c r="G5" s="149"/>
      <c r="H5" s="149"/>
      <c r="I5" s="149"/>
      <c r="J5" s="149"/>
      <c r="K5" s="149"/>
      <c r="L5" s="151"/>
      <c r="M5" s="149"/>
      <c r="N5" s="149"/>
      <c r="O5" s="149"/>
      <c r="P5" s="152"/>
    </row>
    <row r="6" spans="1:16" ht="20.25" customHeight="1" thickBot="1" x14ac:dyDescent="0.4">
      <c r="A6" s="6">
        <v>41</v>
      </c>
      <c r="B6" s="7">
        <v>1</v>
      </c>
      <c r="C6" s="8" t="s">
        <v>19</v>
      </c>
      <c r="D6" s="7">
        <v>20</v>
      </c>
      <c r="E6" s="7">
        <v>0.1</v>
      </c>
      <c r="F6" s="7">
        <v>14.5</v>
      </c>
      <c r="G6" s="7">
        <v>0.16</v>
      </c>
      <c r="H6" s="7">
        <v>150</v>
      </c>
      <c r="I6" s="7" t="s">
        <v>20</v>
      </c>
      <c r="J6" s="7" t="s">
        <v>20</v>
      </c>
      <c r="K6" s="26">
        <v>0.1</v>
      </c>
      <c r="L6" s="77" t="s">
        <v>20</v>
      </c>
      <c r="M6" s="7">
        <v>2.4</v>
      </c>
      <c r="N6" s="7">
        <v>0.08</v>
      </c>
      <c r="O6" s="7">
        <v>3.8</v>
      </c>
      <c r="P6" s="7">
        <v>0.04</v>
      </c>
    </row>
    <row r="7" spans="1:16" ht="17.25" customHeight="1" thickBot="1" x14ac:dyDescent="0.4">
      <c r="A7" s="6">
        <v>424</v>
      </c>
      <c r="B7" s="7">
        <v>2</v>
      </c>
      <c r="C7" s="55" t="s">
        <v>43</v>
      </c>
      <c r="D7" s="56">
        <v>40</v>
      </c>
      <c r="E7" s="56">
        <v>5.0999999999999996</v>
      </c>
      <c r="F7" s="56">
        <v>4.5999999999999996</v>
      </c>
      <c r="G7" s="56">
        <v>0.3</v>
      </c>
      <c r="H7" s="56">
        <v>63</v>
      </c>
      <c r="I7" s="56">
        <v>0.03</v>
      </c>
      <c r="J7" s="56" t="s">
        <v>20</v>
      </c>
      <c r="K7" s="56">
        <v>0.1</v>
      </c>
      <c r="L7" s="56" t="s">
        <v>20</v>
      </c>
      <c r="M7" s="56">
        <v>22</v>
      </c>
      <c r="N7" s="56">
        <v>1</v>
      </c>
      <c r="O7" s="56">
        <v>76.8</v>
      </c>
      <c r="P7" s="56">
        <v>4.8</v>
      </c>
    </row>
    <row r="8" spans="1:16" ht="17.25" customHeight="1" thickBot="1" x14ac:dyDescent="0.4">
      <c r="A8" s="6">
        <v>235</v>
      </c>
      <c r="B8" s="7">
        <v>3</v>
      </c>
      <c r="C8" s="52" t="s">
        <v>101</v>
      </c>
      <c r="D8" s="53">
        <v>200</v>
      </c>
      <c r="E8" s="53">
        <v>8.6</v>
      </c>
      <c r="F8" s="53">
        <v>7.35</v>
      </c>
      <c r="G8" s="53">
        <v>25.09</v>
      </c>
      <c r="H8" s="53">
        <v>192.6</v>
      </c>
      <c r="I8" s="53">
        <v>0.21</v>
      </c>
      <c r="J8" s="53">
        <v>0.99</v>
      </c>
      <c r="K8" s="53" t="s">
        <v>20</v>
      </c>
      <c r="L8" s="53" t="s">
        <v>20</v>
      </c>
      <c r="M8" s="53">
        <v>181.44</v>
      </c>
      <c r="N8" s="53">
        <v>0.48</v>
      </c>
      <c r="O8" s="53" t="s">
        <v>20</v>
      </c>
      <c r="P8" s="53" t="s">
        <v>20</v>
      </c>
    </row>
    <row r="9" spans="1:16" ht="16.5" customHeight="1" thickBot="1" x14ac:dyDescent="0.4">
      <c r="A9" s="6">
        <v>959</v>
      </c>
      <c r="B9" s="7">
        <v>4</v>
      </c>
      <c r="C9" s="8" t="s">
        <v>23</v>
      </c>
      <c r="D9" s="7">
        <v>200</v>
      </c>
      <c r="E9" s="7">
        <v>4</v>
      </c>
      <c r="F9" s="7">
        <v>4</v>
      </c>
      <c r="G9" s="7">
        <v>16</v>
      </c>
      <c r="H9" s="7">
        <v>116</v>
      </c>
      <c r="I9" s="7">
        <v>0.04</v>
      </c>
      <c r="J9" s="7">
        <v>1</v>
      </c>
      <c r="K9" s="26">
        <v>0.01</v>
      </c>
      <c r="L9" s="77" t="s">
        <v>20</v>
      </c>
      <c r="M9" s="7">
        <v>121</v>
      </c>
      <c r="N9" s="7">
        <v>14</v>
      </c>
      <c r="O9" s="7">
        <v>90</v>
      </c>
      <c r="P9" s="7">
        <v>1</v>
      </c>
    </row>
    <row r="10" spans="1:16" ht="16" thickBot="1" x14ac:dyDescent="0.4">
      <c r="A10" s="6"/>
      <c r="B10" s="7">
        <v>5</v>
      </c>
      <c r="C10" s="8" t="s">
        <v>24</v>
      </c>
      <c r="D10" s="7">
        <v>100</v>
      </c>
      <c r="E10" s="7">
        <v>12.8</v>
      </c>
      <c r="F10" s="7">
        <v>13.1</v>
      </c>
      <c r="G10" s="7">
        <v>47.9</v>
      </c>
      <c r="H10" s="7">
        <v>253.9</v>
      </c>
      <c r="I10" s="7">
        <v>0.13</v>
      </c>
      <c r="J10" s="7">
        <v>1.76</v>
      </c>
      <c r="K10" s="26" t="s">
        <v>20</v>
      </c>
      <c r="L10" s="77">
        <v>0.42</v>
      </c>
      <c r="M10" s="7">
        <v>16.399999999999999</v>
      </c>
      <c r="N10" s="7">
        <v>0.03</v>
      </c>
      <c r="O10" s="7">
        <v>37.200000000000003</v>
      </c>
      <c r="P10" s="7">
        <v>2.8</v>
      </c>
    </row>
    <row r="11" spans="1:16" ht="16" thickBot="1" x14ac:dyDescent="0.4">
      <c r="A11" s="16"/>
      <c r="B11" s="17"/>
      <c r="C11" s="101" t="s">
        <v>35</v>
      </c>
      <c r="D11" s="41">
        <f>SUM(D6:D10)</f>
        <v>560</v>
      </c>
      <c r="E11" s="41">
        <f>SUM(E6:E10)</f>
        <v>30.599999999999998</v>
      </c>
      <c r="F11" s="41">
        <f t="shared" ref="F11:P11" si="0">SUM(F6:F10)</f>
        <v>43.550000000000004</v>
      </c>
      <c r="G11" s="41">
        <f t="shared" si="0"/>
        <v>89.449999999999989</v>
      </c>
      <c r="H11" s="41">
        <f t="shared" si="0"/>
        <v>775.5</v>
      </c>
      <c r="I11" s="41">
        <f t="shared" si="0"/>
        <v>0.41</v>
      </c>
      <c r="J11" s="41">
        <f t="shared" si="0"/>
        <v>3.75</v>
      </c>
      <c r="K11" s="41">
        <f t="shared" si="0"/>
        <v>0.21000000000000002</v>
      </c>
      <c r="L11" s="41">
        <f t="shared" si="0"/>
        <v>0.42</v>
      </c>
      <c r="M11" s="41">
        <f t="shared" si="0"/>
        <v>343.24</v>
      </c>
      <c r="N11" s="41">
        <f t="shared" si="0"/>
        <v>15.59</v>
      </c>
      <c r="O11" s="41">
        <f t="shared" si="0"/>
        <v>207.8</v>
      </c>
      <c r="P11" s="41">
        <f t="shared" si="0"/>
        <v>8.64</v>
      </c>
    </row>
    <row r="12" spans="1:16" ht="15.5" thickBot="1" x14ac:dyDescent="0.4">
      <c r="A12" s="18"/>
      <c r="B12" s="148" t="s">
        <v>25</v>
      </c>
      <c r="C12" s="149"/>
      <c r="D12" s="149"/>
      <c r="E12" s="149"/>
      <c r="F12" s="149"/>
      <c r="G12" s="149"/>
      <c r="H12" s="149"/>
      <c r="I12" s="149"/>
      <c r="J12" s="149"/>
      <c r="K12" s="149"/>
      <c r="L12" s="151"/>
      <c r="M12" s="149"/>
      <c r="N12" s="149"/>
      <c r="O12" s="149"/>
      <c r="P12" s="152"/>
    </row>
    <row r="13" spans="1:16" ht="24" customHeight="1" thickBot="1" x14ac:dyDescent="0.4">
      <c r="A13" s="6"/>
      <c r="B13" s="7">
        <v>1</v>
      </c>
      <c r="C13" s="55" t="s">
        <v>102</v>
      </c>
      <c r="D13" s="56">
        <v>50</v>
      </c>
      <c r="E13" s="56">
        <v>1.58</v>
      </c>
      <c r="F13" s="56">
        <v>5.3</v>
      </c>
      <c r="G13" s="56">
        <v>2.58</v>
      </c>
      <c r="H13" s="56">
        <v>86.6</v>
      </c>
      <c r="I13" s="56">
        <v>0.03</v>
      </c>
      <c r="J13" s="56">
        <v>29.9</v>
      </c>
      <c r="K13" s="56" t="s">
        <v>20</v>
      </c>
      <c r="L13" s="56" t="s">
        <v>20</v>
      </c>
      <c r="M13" s="56">
        <v>33.299999999999997</v>
      </c>
      <c r="N13" s="56">
        <v>14.7</v>
      </c>
      <c r="O13" s="56">
        <v>33.799999999999997</v>
      </c>
      <c r="P13" s="56">
        <v>0.9</v>
      </c>
    </row>
    <row r="14" spans="1:16" ht="18.75" customHeight="1" thickBot="1" x14ac:dyDescent="0.4">
      <c r="A14" s="6">
        <v>187</v>
      </c>
      <c r="B14" s="7">
        <v>2</v>
      </c>
      <c r="C14" s="52" t="s">
        <v>103</v>
      </c>
      <c r="D14" s="53" t="s">
        <v>184</v>
      </c>
      <c r="E14" s="53">
        <v>2.8</v>
      </c>
      <c r="F14" s="53">
        <v>7.8</v>
      </c>
      <c r="G14" s="53">
        <v>13.6</v>
      </c>
      <c r="H14" s="53">
        <v>136</v>
      </c>
      <c r="I14" s="53">
        <v>0.09</v>
      </c>
      <c r="J14" s="53">
        <v>29.5</v>
      </c>
      <c r="K14" s="53" t="s">
        <v>20</v>
      </c>
      <c r="L14" s="53" t="s">
        <v>20</v>
      </c>
      <c r="M14" s="53">
        <v>69.3</v>
      </c>
      <c r="N14" s="53">
        <v>1.3</v>
      </c>
      <c r="O14" s="53">
        <v>76</v>
      </c>
      <c r="P14" s="53">
        <v>35.700000000000003</v>
      </c>
    </row>
    <row r="15" spans="1:16" ht="18.75" customHeight="1" thickBot="1" x14ac:dyDescent="0.4">
      <c r="A15" s="6" t="s">
        <v>158</v>
      </c>
      <c r="B15" s="7">
        <v>3</v>
      </c>
      <c r="C15" s="52" t="s">
        <v>104</v>
      </c>
      <c r="D15" s="53" t="s">
        <v>185</v>
      </c>
      <c r="E15" s="53">
        <v>23.6</v>
      </c>
      <c r="F15" s="53">
        <v>12.6</v>
      </c>
      <c r="G15" s="53">
        <v>7.7</v>
      </c>
      <c r="H15" s="53">
        <v>225</v>
      </c>
      <c r="I15" s="53" t="s">
        <v>20</v>
      </c>
      <c r="J15" s="53" t="s">
        <v>20</v>
      </c>
      <c r="K15" s="53" t="s">
        <v>20</v>
      </c>
      <c r="L15" s="53">
        <v>31.4</v>
      </c>
      <c r="M15" s="53">
        <v>7.99</v>
      </c>
      <c r="N15" s="53">
        <v>1.4</v>
      </c>
      <c r="O15" s="53">
        <v>26.2</v>
      </c>
      <c r="P15" s="53">
        <v>4.7</v>
      </c>
    </row>
    <row r="16" spans="1:16" ht="18.75" customHeight="1" thickBot="1" x14ac:dyDescent="0.4">
      <c r="A16" s="6">
        <v>378</v>
      </c>
      <c r="B16" s="7">
        <v>4</v>
      </c>
      <c r="C16" s="52" t="s">
        <v>55</v>
      </c>
      <c r="D16" s="53">
        <v>200</v>
      </c>
      <c r="E16" s="53">
        <v>7.4</v>
      </c>
      <c r="F16" s="53">
        <v>6</v>
      </c>
      <c r="G16" s="53">
        <v>35.299999999999997</v>
      </c>
      <c r="H16" s="53">
        <v>224.6</v>
      </c>
      <c r="I16" s="53">
        <v>0.08</v>
      </c>
      <c r="J16" s="53"/>
      <c r="K16" s="53" t="s">
        <v>20</v>
      </c>
      <c r="L16" s="53" t="s">
        <v>20</v>
      </c>
      <c r="M16" s="53">
        <v>6.5</v>
      </c>
      <c r="N16" s="53">
        <v>1.5</v>
      </c>
      <c r="O16" s="53">
        <v>49.6</v>
      </c>
      <c r="P16" s="53" t="s">
        <v>203</v>
      </c>
    </row>
    <row r="17" spans="1:16" ht="14.25" customHeight="1" thickBot="1" x14ac:dyDescent="0.4">
      <c r="A17" s="6">
        <v>859</v>
      </c>
      <c r="B17" s="7">
        <v>5</v>
      </c>
      <c r="C17" s="52" t="s">
        <v>50</v>
      </c>
      <c r="D17" s="53">
        <v>200</v>
      </c>
      <c r="E17" s="53">
        <v>0.2</v>
      </c>
      <c r="F17" s="53">
        <v>0.2</v>
      </c>
      <c r="G17" s="53">
        <v>22.3</v>
      </c>
      <c r="H17" s="53">
        <v>110</v>
      </c>
      <c r="I17" s="53">
        <v>0.02</v>
      </c>
      <c r="J17" s="53" t="s">
        <v>20</v>
      </c>
      <c r="K17" s="53" t="s">
        <v>20</v>
      </c>
      <c r="L17" s="53" t="s">
        <v>20</v>
      </c>
      <c r="M17" s="53">
        <v>12</v>
      </c>
      <c r="N17" s="53">
        <v>0.8</v>
      </c>
      <c r="O17" s="53">
        <v>2.4</v>
      </c>
      <c r="P17" s="53" t="s">
        <v>20</v>
      </c>
    </row>
    <row r="18" spans="1:16" ht="14.25" customHeight="1" thickBot="1" x14ac:dyDescent="0.4">
      <c r="A18" s="6"/>
      <c r="B18" s="7">
        <v>6</v>
      </c>
      <c r="C18" s="8" t="s">
        <v>176</v>
      </c>
      <c r="D18" s="11">
        <v>40</v>
      </c>
      <c r="E18" s="11">
        <v>1.7</v>
      </c>
      <c r="F18" s="11">
        <v>0.14000000000000001</v>
      </c>
      <c r="G18" s="11">
        <v>5</v>
      </c>
      <c r="H18" s="11">
        <v>27.6</v>
      </c>
      <c r="I18" s="21">
        <v>0.12</v>
      </c>
      <c r="J18" s="25">
        <v>4</v>
      </c>
      <c r="K18" s="25">
        <v>0</v>
      </c>
      <c r="L18" s="11">
        <v>0</v>
      </c>
      <c r="M18" s="11">
        <v>0</v>
      </c>
      <c r="N18" s="21">
        <v>0.28000000000000003</v>
      </c>
      <c r="O18" s="25">
        <v>24.8</v>
      </c>
      <c r="P18" s="14">
        <v>8.4</v>
      </c>
    </row>
    <row r="19" spans="1:16" ht="17.25" customHeight="1" thickBot="1" x14ac:dyDescent="0.4">
      <c r="A19" s="6"/>
      <c r="B19" s="7">
        <v>7</v>
      </c>
      <c r="C19" s="59" t="s">
        <v>168</v>
      </c>
      <c r="D19" s="7">
        <v>75</v>
      </c>
      <c r="E19" s="7">
        <v>6.1</v>
      </c>
      <c r="F19" s="7">
        <v>1.1000000000000001</v>
      </c>
      <c r="G19" s="7">
        <v>45</v>
      </c>
      <c r="H19" s="7">
        <v>221</v>
      </c>
      <c r="I19" s="7">
        <v>0.2</v>
      </c>
      <c r="J19" s="7" t="s">
        <v>20</v>
      </c>
      <c r="K19" s="26" t="s">
        <v>20</v>
      </c>
      <c r="L19" s="105">
        <v>1</v>
      </c>
      <c r="M19" s="73">
        <v>23</v>
      </c>
      <c r="N19" s="7">
        <v>33</v>
      </c>
      <c r="O19" s="7">
        <v>84</v>
      </c>
      <c r="P19" s="7">
        <v>1.9</v>
      </c>
    </row>
    <row r="20" spans="1:16" ht="21.75" customHeight="1" thickBot="1" x14ac:dyDescent="0.4">
      <c r="A20" s="6"/>
      <c r="B20" s="7">
        <v>8</v>
      </c>
      <c r="C20" s="62" t="s">
        <v>169</v>
      </c>
      <c r="D20" s="7">
        <v>75</v>
      </c>
      <c r="E20" s="7">
        <v>3.3</v>
      </c>
      <c r="F20" s="7">
        <v>6.4</v>
      </c>
      <c r="G20" s="7">
        <v>21</v>
      </c>
      <c r="H20" s="7">
        <v>102</v>
      </c>
      <c r="I20" s="7">
        <v>0.1</v>
      </c>
      <c r="J20" s="7">
        <v>0</v>
      </c>
      <c r="K20" s="26">
        <v>0</v>
      </c>
      <c r="L20" s="105">
        <v>1</v>
      </c>
      <c r="M20" s="13">
        <v>9</v>
      </c>
      <c r="N20" s="7">
        <v>8</v>
      </c>
      <c r="O20" s="7">
        <v>43</v>
      </c>
      <c r="P20" s="7">
        <v>0</v>
      </c>
    </row>
    <row r="21" spans="1:16" ht="13.5" customHeight="1" thickBot="1" x14ac:dyDescent="0.4">
      <c r="A21" s="16"/>
      <c r="B21" s="17"/>
      <c r="C21" s="101" t="s">
        <v>35</v>
      </c>
      <c r="D21" s="41">
        <v>1000</v>
      </c>
      <c r="E21" s="41">
        <f>SUM(E13:E20)</f>
        <v>46.680000000000007</v>
      </c>
      <c r="F21" s="41">
        <f t="shared" ref="F21:P21" si="1">SUM(F13:F20)</f>
        <v>39.54</v>
      </c>
      <c r="G21" s="41">
        <f t="shared" si="1"/>
        <v>152.47999999999999</v>
      </c>
      <c r="H21" s="41">
        <f t="shared" si="1"/>
        <v>1132.8000000000002</v>
      </c>
      <c r="I21" s="41">
        <f t="shared" si="1"/>
        <v>0.64</v>
      </c>
      <c r="J21" s="41">
        <f t="shared" si="1"/>
        <v>63.4</v>
      </c>
      <c r="K21" s="41">
        <f t="shared" si="1"/>
        <v>0</v>
      </c>
      <c r="L21" s="41">
        <f t="shared" si="1"/>
        <v>33.4</v>
      </c>
      <c r="M21" s="41">
        <f t="shared" si="1"/>
        <v>161.08999999999997</v>
      </c>
      <c r="N21" s="41">
        <f t="shared" si="1"/>
        <v>60.980000000000004</v>
      </c>
      <c r="O21" s="41">
        <f t="shared" si="1"/>
        <v>339.8</v>
      </c>
      <c r="P21" s="41">
        <f t="shared" si="1"/>
        <v>51.6</v>
      </c>
    </row>
    <row r="22" spans="1:16" ht="15.5" thickBot="1" x14ac:dyDescent="0.4">
      <c r="A22" s="19"/>
      <c r="B22" s="148" t="s">
        <v>31</v>
      </c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9"/>
    </row>
    <row r="23" spans="1:16" ht="16" thickBot="1" x14ac:dyDescent="0.4">
      <c r="A23" s="6">
        <v>1064</v>
      </c>
      <c r="B23" s="26">
        <v>1</v>
      </c>
      <c r="C23" s="84" t="s">
        <v>105</v>
      </c>
      <c r="D23" s="85">
        <v>75</v>
      </c>
      <c r="E23" s="85">
        <v>9.5</v>
      </c>
      <c r="F23" s="85">
        <v>13.5</v>
      </c>
      <c r="G23" s="85">
        <v>26.5</v>
      </c>
      <c r="H23" s="85">
        <v>717.8</v>
      </c>
      <c r="I23" s="85">
        <v>0.28000000000000003</v>
      </c>
      <c r="J23" s="85">
        <v>20</v>
      </c>
      <c r="K23" s="85" t="s">
        <v>20</v>
      </c>
      <c r="L23" s="85" t="s">
        <v>20</v>
      </c>
      <c r="M23" s="85">
        <v>51.6</v>
      </c>
      <c r="N23" s="85">
        <v>5.4</v>
      </c>
      <c r="O23" s="85" t="s">
        <v>20</v>
      </c>
      <c r="P23" s="85" t="s">
        <v>20</v>
      </c>
    </row>
    <row r="24" spans="1:16" ht="16" thickBot="1" x14ac:dyDescent="0.4">
      <c r="A24" s="6"/>
      <c r="B24" s="26">
        <v>2</v>
      </c>
      <c r="C24" s="8" t="s">
        <v>175</v>
      </c>
      <c r="D24" s="34">
        <v>200</v>
      </c>
      <c r="E24" s="34" t="s">
        <v>20</v>
      </c>
      <c r="F24" s="34">
        <v>6.7</v>
      </c>
      <c r="G24" s="34">
        <v>14.8</v>
      </c>
      <c r="H24" s="34">
        <v>125.6</v>
      </c>
      <c r="I24" s="35">
        <v>0.3</v>
      </c>
      <c r="J24" s="97">
        <v>4.3</v>
      </c>
      <c r="K24" s="97">
        <v>1.4</v>
      </c>
      <c r="L24" s="34" t="s">
        <v>20</v>
      </c>
      <c r="M24" s="34">
        <v>23.8</v>
      </c>
      <c r="N24" s="35">
        <v>28</v>
      </c>
      <c r="O24" s="98">
        <v>190</v>
      </c>
      <c r="P24" s="97" t="s">
        <v>20</v>
      </c>
    </row>
    <row r="25" spans="1:16" ht="16" thickBot="1" x14ac:dyDescent="0.4">
      <c r="A25" s="6"/>
      <c r="B25" s="26">
        <v>3</v>
      </c>
      <c r="C25" s="84" t="s">
        <v>52</v>
      </c>
      <c r="D25" s="85">
        <v>200</v>
      </c>
      <c r="E25" s="85">
        <v>0.18</v>
      </c>
      <c r="F25" s="85">
        <v>0.4</v>
      </c>
      <c r="G25" s="85">
        <v>16.2</v>
      </c>
      <c r="H25" s="85">
        <v>75.599999999999994</v>
      </c>
      <c r="I25" s="85">
        <v>0.06</v>
      </c>
      <c r="J25" s="85">
        <v>120</v>
      </c>
      <c r="K25" s="85" t="s">
        <v>20</v>
      </c>
      <c r="L25" s="85" t="s">
        <v>20</v>
      </c>
      <c r="M25" s="85">
        <v>68</v>
      </c>
      <c r="N25" s="85">
        <v>0.6</v>
      </c>
      <c r="O25" s="85" t="s">
        <v>20</v>
      </c>
      <c r="P25" s="85" t="s">
        <v>20</v>
      </c>
    </row>
    <row r="26" spans="1:16" ht="16" thickBot="1" x14ac:dyDescent="0.4">
      <c r="A26" s="16"/>
      <c r="B26" s="17"/>
      <c r="C26" s="101" t="s">
        <v>35</v>
      </c>
      <c r="D26" s="99">
        <f>SUM(D23:D25)</f>
        <v>475</v>
      </c>
      <c r="E26" s="99">
        <f>SUM(E23:E25)</f>
        <v>9.68</v>
      </c>
      <c r="F26" s="99">
        <f t="shared" ref="F26:P26" si="2">SUM(F23:F25)</f>
        <v>20.599999999999998</v>
      </c>
      <c r="G26" s="99">
        <f t="shared" si="2"/>
        <v>57.5</v>
      </c>
      <c r="H26" s="99">
        <f t="shared" si="2"/>
        <v>919</v>
      </c>
      <c r="I26" s="99">
        <f t="shared" si="2"/>
        <v>0.64000000000000012</v>
      </c>
      <c r="J26" s="99">
        <f t="shared" si="2"/>
        <v>144.30000000000001</v>
      </c>
      <c r="K26" s="99">
        <f t="shared" si="2"/>
        <v>1.4</v>
      </c>
      <c r="L26" s="99">
        <f t="shared" si="2"/>
        <v>0</v>
      </c>
      <c r="M26" s="99">
        <f t="shared" si="2"/>
        <v>143.4</v>
      </c>
      <c r="N26" s="99">
        <f t="shared" si="2"/>
        <v>34</v>
      </c>
      <c r="O26" s="99">
        <f t="shared" si="2"/>
        <v>190</v>
      </c>
      <c r="P26" s="99">
        <f t="shared" si="2"/>
        <v>0</v>
      </c>
    </row>
    <row r="27" spans="1:16" ht="15.5" thickBot="1" x14ac:dyDescent="0.4">
      <c r="A27" s="18"/>
      <c r="B27" s="148" t="s">
        <v>36</v>
      </c>
      <c r="C27" s="149"/>
      <c r="D27" s="149"/>
      <c r="E27" s="149"/>
      <c r="F27" s="149"/>
      <c r="G27" s="149"/>
      <c r="H27" s="149"/>
      <c r="I27" s="150"/>
      <c r="J27" s="151"/>
      <c r="K27" s="151"/>
      <c r="L27" s="149"/>
      <c r="M27" s="149"/>
      <c r="N27" s="150"/>
      <c r="O27" s="151"/>
      <c r="P27" s="152"/>
    </row>
    <row r="28" spans="1:16" ht="16" thickBot="1" x14ac:dyDescent="0.4">
      <c r="A28" s="6" t="s">
        <v>160</v>
      </c>
      <c r="B28" s="7">
        <v>1</v>
      </c>
      <c r="C28" s="55" t="s">
        <v>106</v>
      </c>
      <c r="D28" s="66">
        <v>50</v>
      </c>
      <c r="E28" s="66">
        <v>1.75</v>
      </c>
      <c r="F28" s="66">
        <v>3.59</v>
      </c>
      <c r="G28" s="66">
        <v>10.48</v>
      </c>
      <c r="H28" s="66">
        <v>100.87</v>
      </c>
      <c r="I28" s="66">
        <v>7.0000000000000007E-2</v>
      </c>
      <c r="J28" s="66">
        <v>12.2</v>
      </c>
      <c r="K28" s="66" t="s">
        <v>20</v>
      </c>
      <c r="L28" s="66" t="s">
        <v>20</v>
      </c>
      <c r="M28" s="66">
        <v>9.7690000000000001</v>
      </c>
      <c r="N28" s="66">
        <v>0.61899999999999999</v>
      </c>
      <c r="O28" s="66" t="s">
        <v>20</v>
      </c>
      <c r="P28" s="66" t="s">
        <v>20</v>
      </c>
    </row>
    <row r="29" spans="1:16" ht="16" thickBot="1" x14ac:dyDescent="0.4">
      <c r="A29" s="6">
        <v>608</v>
      </c>
      <c r="B29" s="7">
        <v>2</v>
      </c>
      <c r="C29" s="52" t="s">
        <v>107</v>
      </c>
      <c r="D29" s="57">
        <v>100</v>
      </c>
      <c r="E29" s="57">
        <v>16.100000000000001</v>
      </c>
      <c r="F29" s="57">
        <v>18</v>
      </c>
      <c r="G29" s="57">
        <v>8.6999999999999993</v>
      </c>
      <c r="H29" s="57">
        <v>135</v>
      </c>
      <c r="I29" s="57">
        <v>0.08</v>
      </c>
      <c r="J29" s="57">
        <v>0</v>
      </c>
      <c r="K29" s="57" t="s">
        <v>20</v>
      </c>
      <c r="L29" s="57" t="s">
        <v>20</v>
      </c>
      <c r="M29" s="57">
        <v>20.3</v>
      </c>
      <c r="N29" s="57">
        <v>24.8</v>
      </c>
      <c r="O29" s="57">
        <v>138.6</v>
      </c>
      <c r="P29" s="57">
        <v>1.33</v>
      </c>
    </row>
    <row r="30" spans="1:16" ht="16" thickBot="1" x14ac:dyDescent="0.4">
      <c r="A30" s="6">
        <v>378</v>
      </c>
      <c r="B30" s="7">
        <v>3</v>
      </c>
      <c r="C30" s="52" t="s">
        <v>108</v>
      </c>
      <c r="D30" s="57">
        <v>150</v>
      </c>
      <c r="E30" s="57">
        <v>9.1999999999999993</v>
      </c>
      <c r="F30" s="57">
        <v>2.64</v>
      </c>
      <c r="G30" s="57">
        <v>51.7</v>
      </c>
      <c r="H30" s="57">
        <v>278</v>
      </c>
      <c r="I30" s="57" t="s">
        <v>20</v>
      </c>
      <c r="J30" s="57" t="s">
        <v>20</v>
      </c>
      <c r="K30" s="57" t="s">
        <v>20</v>
      </c>
      <c r="L30" s="57" t="s">
        <v>20</v>
      </c>
      <c r="M30" s="57">
        <v>21.6</v>
      </c>
      <c r="N30" s="57">
        <v>2.16</v>
      </c>
      <c r="O30" s="57" t="s">
        <v>20</v>
      </c>
      <c r="P30" s="57">
        <v>66.400000000000006</v>
      </c>
    </row>
    <row r="31" spans="1:16" ht="16" thickBot="1" x14ac:dyDescent="0.4">
      <c r="A31" s="6">
        <v>759</v>
      </c>
      <c r="B31" s="7">
        <v>4</v>
      </c>
      <c r="C31" s="52" t="s">
        <v>193</v>
      </c>
      <c r="D31" s="57">
        <v>50</v>
      </c>
      <c r="E31" s="57">
        <v>0.4</v>
      </c>
      <c r="F31" s="57">
        <v>0.86</v>
      </c>
      <c r="G31" s="57">
        <v>3.11</v>
      </c>
      <c r="H31" s="57">
        <v>21.85</v>
      </c>
      <c r="I31" s="57">
        <v>8.5000000000000006E-3</v>
      </c>
      <c r="J31" s="57">
        <v>0.98</v>
      </c>
      <c r="K31" s="57" t="s">
        <v>20</v>
      </c>
      <c r="L31" s="57" t="s">
        <v>20</v>
      </c>
      <c r="M31" s="57">
        <v>3.4</v>
      </c>
      <c r="N31" s="57">
        <v>0.13</v>
      </c>
      <c r="O31" s="57">
        <v>176.4</v>
      </c>
      <c r="P31" s="57">
        <v>2.1</v>
      </c>
    </row>
    <row r="32" spans="1:16" ht="16" thickBot="1" x14ac:dyDescent="0.4">
      <c r="A32" s="6">
        <v>945</v>
      </c>
      <c r="B32" s="7">
        <v>5</v>
      </c>
      <c r="C32" s="52" t="s">
        <v>80</v>
      </c>
      <c r="D32" s="57">
        <v>200</v>
      </c>
      <c r="E32" s="57">
        <v>0.3</v>
      </c>
      <c r="F32" s="57">
        <v>2.2000000000000002</v>
      </c>
      <c r="G32" s="57">
        <v>67</v>
      </c>
      <c r="H32" s="57">
        <v>116</v>
      </c>
      <c r="I32" s="57"/>
      <c r="J32" s="57">
        <v>0.32</v>
      </c>
      <c r="K32" s="57">
        <v>0</v>
      </c>
      <c r="L32" s="57"/>
      <c r="M32" s="57">
        <v>20.6</v>
      </c>
      <c r="N32" s="57">
        <v>22.4</v>
      </c>
      <c r="O32" s="57" t="s">
        <v>20</v>
      </c>
      <c r="P32" s="57">
        <v>0.2</v>
      </c>
    </row>
    <row r="33" spans="1:16" ht="16" thickBot="1" x14ac:dyDescent="0.4">
      <c r="A33" s="6"/>
      <c r="B33" s="7">
        <v>6</v>
      </c>
      <c r="C33" s="59" t="s">
        <v>168</v>
      </c>
      <c r="D33" s="11">
        <v>75</v>
      </c>
      <c r="E33" s="11">
        <v>6.1</v>
      </c>
      <c r="F33" s="11">
        <v>1.1000000000000001</v>
      </c>
      <c r="G33" s="11">
        <v>45</v>
      </c>
      <c r="H33" s="11">
        <v>221</v>
      </c>
      <c r="I33" s="21">
        <v>0.2</v>
      </c>
      <c r="J33" s="25" t="s">
        <v>20</v>
      </c>
      <c r="K33" s="25" t="s">
        <v>20</v>
      </c>
      <c r="L33" s="74">
        <v>1</v>
      </c>
      <c r="M33" s="74">
        <v>23</v>
      </c>
      <c r="N33" s="21">
        <v>33</v>
      </c>
      <c r="O33" s="25">
        <v>84</v>
      </c>
      <c r="P33" s="14"/>
    </row>
    <row r="34" spans="1:16" ht="16" thickBot="1" x14ac:dyDescent="0.4">
      <c r="A34" s="6"/>
      <c r="B34" s="7">
        <v>7</v>
      </c>
      <c r="C34" s="62" t="s">
        <v>169</v>
      </c>
      <c r="D34" s="11">
        <v>75</v>
      </c>
      <c r="E34" s="11">
        <v>3.3</v>
      </c>
      <c r="F34" s="11">
        <v>0.4</v>
      </c>
      <c r="G34" s="11">
        <v>21</v>
      </c>
      <c r="H34" s="11">
        <v>102</v>
      </c>
      <c r="I34" s="21">
        <v>0.1</v>
      </c>
      <c r="J34" s="25"/>
      <c r="K34" s="25"/>
      <c r="L34" s="74">
        <v>1</v>
      </c>
      <c r="M34" s="15">
        <v>9</v>
      </c>
      <c r="N34" s="21">
        <v>8</v>
      </c>
      <c r="O34" s="25">
        <v>43</v>
      </c>
      <c r="P34" s="14">
        <v>1.9</v>
      </c>
    </row>
    <row r="35" spans="1:16" ht="16" thickBot="1" x14ac:dyDescent="0.4">
      <c r="A35" s="16"/>
      <c r="B35" s="17"/>
      <c r="C35" s="101" t="s">
        <v>35</v>
      </c>
      <c r="D35" s="28">
        <f t="shared" ref="D35:P35" si="3">SUM(D28:D34)</f>
        <v>700</v>
      </c>
      <c r="E35" s="28">
        <f t="shared" si="3"/>
        <v>37.15</v>
      </c>
      <c r="F35" s="28">
        <f t="shared" si="3"/>
        <v>28.79</v>
      </c>
      <c r="G35" s="28">
        <f t="shared" si="3"/>
        <v>206.99</v>
      </c>
      <c r="H35" s="28">
        <f t="shared" si="3"/>
        <v>974.72</v>
      </c>
      <c r="I35" s="28">
        <f t="shared" si="3"/>
        <v>0.45850000000000002</v>
      </c>
      <c r="J35" s="28">
        <f t="shared" si="3"/>
        <v>13.5</v>
      </c>
      <c r="K35" s="28">
        <f t="shared" si="3"/>
        <v>0</v>
      </c>
      <c r="L35" s="28">
        <f t="shared" si="3"/>
        <v>2</v>
      </c>
      <c r="M35" s="28">
        <f t="shared" si="3"/>
        <v>107.66900000000001</v>
      </c>
      <c r="N35" s="28">
        <f t="shared" si="3"/>
        <v>91.108999999999995</v>
      </c>
      <c r="O35" s="28">
        <f t="shared" si="3"/>
        <v>442</v>
      </c>
      <c r="P35" s="28">
        <f t="shared" si="3"/>
        <v>71.930000000000007</v>
      </c>
    </row>
    <row r="36" spans="1:16" ht="15" thickBot="1" x14ac:dyDescent="0.4">
      <c r="A36" s="153" t="s">
        <v>39</v>
      </c>
      <c r="B36" s="154"/>
      <c r="C36" s="154"/>
      <c r="D36" s="154"/>
      <c r="E36" s="154"/>
      <c r="F36" s="154"/>
      <c r="G36" s="154"/>
      <c r="H36" s="154"/>
      <c r="I36" s="154"/>
      <c r="J36" s="155"/>
      <c r="K36" s="155"/>
      <c r="L36" s="154"/>
      <c r="M36" s="154"/>
      <c r="N36" s="154"/>
      <c r="O36" s="156"/>
      <c r="P36" s="157"/>
    </row>
    <row r="37" spans="1:16" ht="16" thickBot="1" x14ac:dyDescent="0.4">
      <c r="A37" s="6">
        <v>966</v>
      </c>
      <c r="B37" s="7">
        <v>1</v>
      </c>
      <c r="C37" s="55" t="s">
        <v>51</v>
      </c>
      <c r="D37" s="66">
        <v>200</v>
      </c>
      <c r="E37" s="66">
        <v>5.8</v>
      </c>
      <c r="F37" s="66">
        <v>5</v>
      </c>
      <c r="G37" s="66">
        <v>8.4</v>
      </c>
      <c r="H37" s="66">
        <v>108</v>
      </c>
      <c r="I37" s="66">
        <v>0.04</v>
      </c>
      <c r="J37" s="66">
        <v>0.6</v>
      </c>
      <c r="K37" s="66">
        <v>0.08</v>
      </c>
      <c r="L37" s="66">
        <v>248</v>
      </c>
      <c r="M37" s="66" t="s">
        <v>20</v>
      </c>
      <c r="N37" s="66">
        <v>0.2</v>
      </c>
      <c r="O37" s="66">
        <v>184</v>
      </c>
      <c r="P37" s="66">
        <v>28</v>
      </c>
    </row>
    <row r="38" spans="1:16" ht="16" thickBot="1" x14ac:dyDescent="0.4">
      <c r="A38" s="6"/>
      <c r="B38" s="31">
        <v>2</v>
      </c>
      <c r="C38" s="55" t="s">
        <v>194</v>
      </c>
      <c r="D38" s="56">
        <v>40</v>
      </c>
      <c r="E38" s="56">
        <v>0.12</v>
      </c>
      <c r="F38" s="56">
        <v>0.9</v>
      </c>
      <c r="G38" s="56">
        <v>1.8</v>
      </c>
      <c r="H38" s="56">
        <v>58.8</v>
      </c>
      <c r="I38" s="56"/>
      <c r="J38" s="56"/>
      <c r="K38" s="56" t="s">
        <v>20</v>
      </c>
      <c r="L38" s="56" t="s">
        <v>20</v>
      </c>
      <c r="M38" s="56">
        <v>12.3</v>
      </c>
      <c r="N38" s="56">
        <v>1.4</v>
      </c>
      <c r="O38" s="56" t="s">
        <v>20</v>
      </c>
      <c r="P38" s="56">
        <v>0.12</v>
      </c>
    </row>
    <row r="39" spans="1:16" s="30" customFormat="1" ht="16" thickBot="1" x14ac:dyDescent="0.4">
      <c r="A39" s="16"/>
      <c r="B39" s="17"/>
      <c r="C39" s="101" t="s">
        <v>35</v>
      </c>
      <c r="D39" s="28">
        <f>SUM(D37:D38)</f>
        <v>240</v>
      </c>
      <c r="E39" s="28">
        <f>SUM(E37:E38)</f>
        <v>5.92</v>
      </c>
      <c r="F39" s="28">
        <f t="shared" ref="F39:P39" si="4">SUM(F37:F38)</f>
        <v>5.9</v>
      </c>
      <c r="G39" s="28">
        <f t="shared" si="4"/>
        <v>10.200000000000001</v>
      </c>
      <c r="H39" s="28">
        <f t="shared" si="4"/>
        <v>166.8</v>
      </c>
      <c r="I39" s="28">
        <f t="shared" si="4"/>
        <v>0.04</v>
      </c>
      <c r="J39" s="28">
        <f t="shared" si="4"/>
        <v>0.6</v>
      </c>
      <c r="K39" s="28">
        <f t="shared" si="4"/>
        <v>0.08</v>
      </c>
      <c r="L39" s="28">
        <f t="shared" si="4"/>
        <v>248</v>
      </c>
      <c r="M39" s="28">
        <f t="shared" si="4"/>
        <v>12.3</v>
      </c>
      <c r="N39" s="28">
        <f t="shared" si="4"/>
        <v>1.5999999999999999</v>
      </c>
      <c r="O39" s="28">
        <f t="shared" si="4"/>
        <v>184</v>
      </c>
      <c r="P39" s="28">
        <f t="shared" si="4"/>
        <v>28.12</v>
      </c>
    </row>
    <row r="40" spans="1:16" ht="16" thickBot="1" x14ac:dyDescent="0.4">
      <c r="A40" s="6"/>
      <c r="B40" s="7"/>
      <c r="C40" s="42" t="s">
        <v>41</v>
      </c>
      <c r="D40" s="43">
        <f t="shared" ref="D40:P40" si="5">D11+D21+D26+D35+D39</f>
        <v>2975</v>
      </c>
      <c r="E40" s="43">
        <f t="shared" si="5"/>
        <v>130.03</v>
      </c>
      <c r="F40" s="43">
        <f t="shared" si="5"/>
        <v>138.38</v>
      </c>
      <c r="G40" s="43">
        <f t="shared" si="5"/>
        <v>516.62</v>
      </c>
      <c r="H40" s="43">
        <f t="shared" si="5"/>
        <v>3968.8200000000006</v>
      </c>
      <c r="I40" s="43">
        <f t="shared" si="5"/>
        <v>2.1885000000000003</v>
      </c>
      <c r="J40" s="43">
        <f t="shared" si="5"/>
        <v>225.55</v>
      </c>
      <c r="K40" s="43">
        <f t="shared" si="5"/>
        <v>1.69</v>
      </c>
      <c r="L40" s="43">
        <f t="shared" si="5"/>
        <v>283.82</v>
      </c>
      <c r="M40" s="43">
        <f t="shared" si="5"/>
        <v>767.69899999999996</v>
      </c>
      <c r="N40" s="43">
        <f t="shared" si="5"/>
        <v>203.279</v>
      </c>
      <c r="O40" s="43">
        <f t="shared" si="5"/>
        <v>1363.6</v>
      </c>
      <c r="P40" s="43">
        <f t="shared" si="5"/>
        <v>160.29000000000002</v>
      </c>
    </row>
    <row r="41" spans="1:16" x14ac:dyDescent="0.35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1:16" ht="15.5" x14ac:dyDescent="0.35">
      <c r="A42" s="10"/>
    </row>
    <row r="43" spans="1:16" ht="15.5" x14ac:dyDescent="0.35">
      <c r="A43" s="10"/>
    </row>
  </sheetData>
  <mergeCells count="8">
    <mergeCell ref="B27:P27"/>
    <mergeCell ref="A36:P36"/>
    <mergeCell ref="E3:G3"/>
    <mergeCell ref="I3:L3"/>
    <mergeCell ref="M3:P3"/>
    <mergeCell ref="B5:P5"/>
    <mergeCell ref="B12:P12"/>
    <mergeCell ref="B22:P22"/>
  </mergeCells>
  <pageMargins left="0.70866141732283472" right="0.70866141732283472" top="0.78740157480314965" bottom="0.39370078740157483" header="0.31496062992125984" footer="0.31496062992125984"/>
  <pageSetup paperSize="9" scale="74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1"/>
  <sheetViews>
    <sheetView topLeftCell="A7" workbookViewId="0">
      <selection sqref="A1:XFD5"/>
    </sheetView>
  </sheetViews>
  <sheetFormatPr defaultRowHeight="14.5" x14ac:dyDescent="0.35"/>
  <cols>
    <col min="1" max="1" width="9.453125" customWidth="1"/>
    <col min="2" max="2" width="6.7265625" customWidth="1"/>
    <col min="3" max="3" width="31" customWidth="1"/>
    <col min="8" max="8" width="14" customWidth="1"/>
    <col min="13" max="13" width="9.54296875" bestFit="1" customWidth="1"/>
  </cols>
  <sheetData>
    <row r="1" spans="1:16" ht="15" x14ac:dyDescent="0.35">
      <c r="G1" s="137" t="s">
        <v>145</v>
      </c>
      <c r="N1" s="136"/>
    </row>
    <row r="2" spans="1:16" ht="15" thickBot="1" x14ac:dyDescent="0.4"/>
    <row r="3" spans="1:16" ht="45.5" thickBot="1" x14ac:dyDescent="0.4">
      <c r="A3" s="1" t="s">
        <v>0</v>
      </c>
      <c r="B3" s="48" t="s">
        <v>1</v>
      </c>
      <c r="C3" s="48" t="s">
        <v>2</v>
      </c>
      <c r="D3" s="3" t="s">
        <v>159</v>
      </c>
      <c r="E3" s="160" t="s">
        <v>4</v>
      </c>
      <c r="F3" s="161"/>
      <c r="G3" s="162"/>
      <c r="H3" s="48" t="s">
        <v>5</v>
      </c>
      <c r="I3" s="160" t="s">
        <v>6</v>
      </c>
      <c r="J3" s="161"/>
      <c r="K3" s="161"/>
      <c r="L3" s="163"/>
      <c r="M3" s="161"/>
      <c r="N3" s="161"/>
      <c r="O3" s="161"/>
      <c r="P3" s="162"/>
    </row>
    <row r="4" spans="1:16" ht="15.5" thickBot="1" x14ac:dyDescent="0.4">
      <c r="A4" s="4"/>
      <c r="B4" s="5"/>
      <c r="C4" s="5"/>
      <c r="D4" s="5"/>
      <c r="E4" s="5" t="s">
        <v>7</v>
      </c>
      <c r="F4" s="5" t="s">
        <v>8</v>
      </c>
      <c r="G4" s="5" t="s">
        <v>9</v>
      </c>
      <c r="H4" s="5"/>
      <c r="I4" s="5" t="s">
        <v>10</v>
      </c>
      <c r="J4" s="5" t="s">
        <v>11</v>
      </c>
      <c r="K4" s="20" t="s">
        <v>12</v>
      </c>
      <c r="L4" s="22" t="s">
        <v>13</v>
      </c>
      <c r="M4" s="5" t="s">
        <v>14</v>
      </c>
      <c r="N4" s="5" t="s">
        <v>15</v>
      </c>
      <c r="O4" s="5" t="s">
        <v>16</v>
      </c>
      <c r="P4" s="5" t="s">
        <v>17</v>
      </c>
    </row>
    <row r="5" spans="1:16" ht="16.5" customHeight="1" thickBot="1" x14ac:dyDescent="0.4">
      <c r="A5" s="18"/>
      <c r="B5" s="148" t="s">
        <v>18</v>
      </c>
      <c r="C5" s="149"/>
      <c r="D5" s="149"/>
      <c r="E5" s="149"/>
      <c r="F5" s="149"/>
      <c r="G5" s="149"/>
      <c r="H5" s="149"/>
      <c r="I5" s="149"/>
      <c r="J5" s="149"/>
      <c r="K5" s="149"/>
      <c r="L5" s="151"/>
      <c r="M5" s="149"/>
      <c r="N5" s="149"/>
      <c r="O5" s="149"/>
      <c r="P5" s="152"/>
    </row>
    <row r="6" spans="1:16" ht="20.25" customHeight="1" thickBot="1" x14ac:dyDescent="0.4">
      <c r="A6" s="6">
        <v>41</v>
      </c>
      <c r="B6" s="7">
        <v>1</v>
      </c>
      <c r="C6" s="8" t="s">
        <v>19</v>
      </c>
      <c r="D6" s="7">
        <v>20</v>
      </c>
      <c r="E6" s="7">
        <v>0.1</v>
      </c>
      <c r="F6" s="7">
        <v>14.5</v>
      </c>
      <c r="G6" s="7">
        <v>0.16</v>
      </c>
      <c r="H6" s="7">
        <v>150</v>
      </c>
      <c r="I6" s="7" t="s">
        <v>20</v>
      </c>
      <c r="J6" s="7" t="s">
        <v>20</v>
      </c>
      <c r="K6" s="26">
        <v>0.1</v>
      </c>
      <c r="L6" s="77" t="s">
        <v>20</v>
      </c>
      <c r="M6" s="7">
        <v>2.4</v>
      </c>
      <c r="N6" s="7">
        <v>0.08</v>
      </c>
      <c r="O6" s="7">
        <v>3.8</v>
      </c>
      <c r="P6" s="7">
        <v>0.04</v>
      </c>
    </row>
    <row r="7" spans="1:16" ht="17.25" customHeight="1" thickBot="1" x14ac:dyDescent="0.4">
      <c r="A7" s="6">
        <v>42</v>
      </c>
      <c r="B7" s="7">
        <v>2</v>
      </c>
      <c r="C7" s="8" t="s">
        <v>21</v>
      </c>
      <c r="D7" s="7">
        <v>30</v>
      </c>
      <c r="E7" s="7">
        <v>7.11</v>
      </c>
      <c r="F7" s="7">
        <v>9.15</v>
      </c>
      <c r="G7" s="7" t="s">
        <v>20</v>
      </c>
      <c r="H7" s="7">
        <v>113.1</v>
      </c>
      <c r="I7" s="7" t="s">
        <v>20</v>
      </c>
      <c r="J7" s="7">
        <v>0.72</v>
      </c>
      <c r="K7" s="26" t="s">
        <v>20</v>
      </c>
      <c r="L7" s="77" t="s">
        <v>20</v>
      </c>
      <c r="M7" s="7">
        <v>273</v>
      </c>
      <c r="N7" s="7" t="s">
        <v>20</v>
      </c>
      <c r="O7" s="7" t="s">
        <v>20</v>
      </c>
      <c r="P7" s="7" t="s">
        <v>20</v>
      </c>
    </row>
    <row r="8" spans="1:16" ht="22.5" customHeight="1" thickBot="1" x14ac:dyDescent="0.4">
      <c r="A8" s="6">
        <v>384</v>
      </c>
      <c r="B8" s="7">
        <v>3</v>
      </c>
      <c r="C8" s="55" t="s">
        <v>109</v>
      </c>
      <c r="D8" s="56">
        <v>200</v>
      </c>
      <c r="E8" s="56">
        <v>9.4700000000000006</v>
      </c>
      <c r="F8" s="56">
        <v>14.06</v>
      </c>
      <c r="G8" s="56">
        <v>58.9</v>
      </c>
      <c r="H8" s="56">
        <v>392.4</v>
      </c>
      <c r="I8" s="56">
        <v>0.24</v>
      </c>
      <c r="J8" s="56">
        <v>1.83</v>
      </c>
      <c r="K8" s="56" t="s">
        <v>20</v>
      </c>
      <c r="L8" s="56" t="s">
        <v>20</v>
      </c>
      <c r="M8" s="56">
        <v>187.9</v>
      </c>
      <c r="N8" s="56">
        <v>1.17</v>
      </c>
      <c r="O8" s="56" t="s">
        <v>20</v>
      </c>
      <c r="P8" s="56">
        <v>0.39</v>
      </c>
    </row>
    <row r="9" spans="1:16" ht="13.5" customHeight="1" thickBot="1" x14ac:dyDescent="0.4">
      <c r="A9" s="6">
        <v>958</v>
      </c>
      <c r="B9" s="7">
        <v>4</v>
      </c>
      <c r="C9" s="52" t="s">
        <v>45</v>
      </c>
      <c r="D9" s="53">
        <v>200</v>
      </c>
      <c r="E9" s="53">
        <v>2.9</v>
      </c>
      <c r="F9" s="53">
        <v>3.48</v>
      </c>
      <c r="G9" s="53">
        <v>19.36</v>
      </c>
      <c r="H9" s="53">
        <v>120.64</v>
      </c>
      <c r="I9" s="53">
        <v>0.14000000000000001</v>
      </c>
      <c r="J9" s="53">
        <v>0.66</v>
      </c>
      <c r="K9" s="53">
        <v>0.01</v>
      </c>
      <c r="L9" s="53" t="s">
        <v>20</v>
      </c>
      <c r="M9" s="53">
        <v>116.2</v>
      </c>
      <c r="N9" s="53">
        <v>0.78</v>
      </c>
      <c r="O9" s="53">
        <v>45</v>
      </c>
      <c r="P9" s="53">
        <v>0.09</v>
      </c>
    </row>
    <row r="10" spans="1:16" ht="16" thickBot="1" x14ac:dyDescent="0.4">
      <c r="A10" s="6"/>
      <c r="B10" s="7">
        <v>5</v>
      </c>
      <c r="C10" s="8" t="s">
        <v>24</v>
      </c>
      <c r="D10" s="7">
        <v>100</v>
      </c>
      <c r="E10" s="7">
        <v>12.8</v>
      </c>
      <c r="F10" s="7">
        <v>13.1</v>
      </c>
      <c r="G10" s="7">
        <v>47.9</v>
      </c>
      <c r="H10" s="7">
        <v>253.9</v>
      </c>
      <c r="I10" s="7">
        <v>0.13</v>
      </c>
      <c r="J10" s="7">
        <v>1.76</v>
      </c>
      <c r="K10" s="26" t="s">
        <v>20</v>
      </c>
      <c r="L10" s="77">
        <v>0.42</v>
      </c>
      <c r="M10" s="7">
        <v>16.399999999999999</v>
      </c>
      <c r="N10" s="7">
        <v>0.03</v>
      </c>
      <c r="O10" s="7">
        <v>37.200000000000003</v>
      </c>
      <c r="P10" s="7">
        <v>2.8</v>
      </c>
    </row>
    <row r="11" spans="1:16" ht="16" thickBot="1" x14ac:dyDescent="0.4">
      <c r="A11" s="16"/>
      <c r="B11" s="17"/>
      <c r="C11" s="101" t="s">
        <v>35</v>
      </c>
      <c r="D11" s="41">
        <f>SUM(D6:D10)</f>
        <v>550</v>
      </c>
      <c r="E11" s="41">
        <f>SUM(E6:E10)</f>
        <v>32.379999999999995</v>
      </c>
      <c r="F11" s="41">
        <f t="shared" ref="F11:P11" si="0">SUM(F6:F10)</f>
        <v>54.29</v>
      </c>
      <c r="G11" s="41">
        <f t="shared" si="0"/>
        <v>126.32</v>
      </c>
      <c r="H11" s="41">
        <f t="shared" si="0"/>
        <v>1030.04</v>
      </c>
      <c r="I11" s="41">
        <f t="shared" si="0"/>
        <v>0.51</v>
      </c>
      <c r="J11" s="41">
        <f t="shared" si="0"/>
        <v>4.97</v>
      </c>
      <c r="K11" s="41">
        <f t="shared" si="0"/>
        <v>0.11</v>
      </c>
      <c r="L11" s="41">
        <f t="shared" si="0"/>
        <v>0.42</v>
      </c>
      <c r="M11" s="41">
        <f t="shared" si="0"/>
        <v>595.9</v>
      </c>
      <c r="N11" s="41">
        <f t="shared" si="0"/>
        <v>2.06</v>
      </c>
      <c r="O11" s="41">
        <f t="shared" si="0"/>
        <v>86</v>
      </c>
      <c r="P11" s="41">
        <f t="shared" si="0"/>
        <v>3.32</v>
      </c>
    </row>
    <row r="12" spans="1:16" ht="15.5" thickBot="1" x14ac:dyDescent="0.4">
      <c r="A12" s="18"/>
      <c r="B12" s="148" t="s">
        <v>25</v>
      </c>
      <c r="C12" s="149"/>
      <c r="D12" s="149"/>
      <c r="E12" s="149"/>
      <c r="F12" s="149"/>
      <c r="G12" s="149"/>
      <c r="H12" s="149"/>
      <c r="I12" s="149"/>
      <c r="J12" s="149"/>
      <c r="K12" s="149"/>
      <c r="L12" s="151"/>
      <c r="M12" s="149"/>
      <c r="N12" s="149"/>
      <c r="O12" s="149"/>
      <c r="P12" s="152"/>
    </row>
    <row r="13" spans="1:16" ht="24" customHeight="1" thickBot="1" x14ac:dyDescent="0.4">
      <c r="A13" s="6">
        <v>317</v>
      </c>
      <c r="B13" s="7">
        <v>1</v>
      </c>
      <c r="C13" s="55" t="s">
        <v>110</v>
      </c>
      <c r="D13" s="56">
        <v>50</v>
      </c>
      <c r="E13" s="56">
        <v>2.9</v>
      </c>
      <c r="F13" s="56">
        <v>4.8</v>
      </c>
      <c r="G13" s="56">
        <v>12.4</v>
      </c>
      <c r="H13" s="56">
        <v>101</v>
      </c>
      <c r="I13" s="56">
        <v>0.03</v>
      </c>
      <c r="J13" s="56" t="s">
        <v>20</v>
      </c>
      <c r="K13" s="56" t="s">
        <v>20</v>
      </c>
      <c r="L13" s="56" t="s">
        <v>20</v>
      </c>
      <c r="M13" s="56">
        <v>39</v>
      </c>
      <c r="N13" s="56">
        <v>6.6</v>
      </c>
      <c r="O13" s="56" t="s">
        <v>20</v>
      </c>
      <c r="P13" s="56" t="s">
        <v>20</v>
      </c>
    </row>
    <row r="14" spans="1:16" ht="18.75" customHeight="1" thickBot="1" x14ac:dyDescent="0.4">
      <c r="A14" s="113" t="s">
        <v>161</v>
      </c>
      <c r="B14" s="7">
        <v>2</v>
      </c>
      <c r="C14" s="52" t="s">
        <v>167</v>
      </c>
      <c r="D14" s="53">
        <v>300</v>
      </c>
      <c r="E14" s="53">
        <v>26.4</v>
      </c>
      <c r="F14" s="53">
        <v>28.4</v>
      </c>
      <c r="G14" s="53">
        <v>105.2</v>
      </c>
      <c r="H14" s="53">
        <v>336</v>
      </c>
      <c r="I14" s="53">
        <v>0.06</v>
      </c>
      <c r="J14" s="53">
        <v>0.4</v>
      </c>
      <c r="K14" s="53" t="s">
        <v>20</v>
      </c>
      <c r="L14" s="53">
        <v>0.8</v>
      </c>
      <c r="M14" s="53">
        <v>145.72999999999999</v>
      </c>
      <c r="N14" s="53">
        <v>219.3</v>
      </c>
      <c r="O14" s="53">
        <v>50.1</v>
      </c>
      <c r="P14" s="53">
        <v>1.6</v>
      </c>
    </row>
    <row r="15" spans="1:16" ht="18.75" customHeight="1" thickBot="1" x14ac:dyDescent="0.4">
      <c r="A15" s="6">
        <v>516</v>
      </c>
      <c r="B15" s="7">
        <v>3</v>
      </c>
      <c r="C15" s="52" t="s">
        <v>112</v>
      </c>
      <c r="D15" s="53">
        <v>100</v>
      </c>
      <c r="E15" s="53">
        <v>2.6</v>
      </c>
      <c r="F15" s="53">
        <v>6.4</v>
      </c>
      <c r="G15" s="53">
        <v>1.02</v>
      </c>
      <c r="H15" s="53">
        <v>96.8</v>
      </c>
      <c r="I15" s="53">
        <v>0.05</v>
      </c>
      <c r="J15" s="53">
        <v>2.2999999999999998</v>
      </c>
      <c r="K15" s="53" t="s">
        <v>20</v>
      </c>
      <c r="L15" s="53">
        <v>10.4</v>
      </c>
      <c r="M15" s="53">
        <v>52.5</v>
      </c>
      <c r="N15" s="53">
        <v>0.6</v>
      </c>
      <c r="O15" s="53">
        <v>69</v>
      </c>
      <c r="P15" s="53">
        <v>17</v>
      </c>
    </row>
    <row r="16" spans="1:16" ht="18.75" customHeight="1" thickBot="1" x14ac:dyDescent="0.4">
      <c r="A16" s="6">
        <v>685</v>
      </c>
      <c r="B16" s="7">
        <v>4</v>
      </c>
      <c r="C16" s="52" t="s">
        <v>49</v>
      </c>
      <c r="D16" s="53">
        <v>150</v>
      </c>
      <c r="E16" s="53">
        <v>27.2</v>
      </c>
      <c r="F16" s="53">
        <v>7.8</v>
      </c>
      <c r="G16" s="53">
        <v>49</v>
      </c>
      <c r="H16" s="53">
        <v>406</v>
      </c>
      <c r="I16" s="53">
        <v>0.246</v>
      </c>
      <c r="J16" s="53">
        <v>20.04</v>
      </c>
      <c r="K16" s="53" t="s">
        <v>20</v>
      </c>
      <c r="L16" s="53" t="s">
        <v>20</v>
      </c>
      <c r="M16" s="53">
        <v>220.6</v>
      </c>
      <c r="N16" s="53">
        <v>138.4</v>
      </c>
      <c r="O16" s="53">
        <v>709.3</v>
      </c>
      <c r="P16" s="53">
        <v>3.89</v>
      </c>
    </row>
    <row r="17" spans="1:16" ht="14.25" customHeight="1" thickBot="1" x14ac:dyDescent="0.4">
      <c r="A17" s="6">
        <v>883</v>
      </c>
      <c r="B17" s="7">
        <v>5</v>
      </c>
      <c r="C17" s="52" t="s">
        <v>195</v>
      </c>
      <c r="D17" s="53">
        <v>200</v>
      </c>
      <c r="E17" s="53">
        <v>0.2</v>
      </c>
      <c r="F17" s="53">
        <v>0.19</v>
      </c>
      <c r="G17" s="53">
        <v>0.76</v>
      </c>
      <c r="H17" s="53">
        <v>126</v>
      </c>
      <c r="I17" s="53">
        <v>0.05</v>
      </c>
      <c r="J17" s="53">
        <v>0.4</v>
      </c>
      <c r="K17" s="53">
        <v>0</v>
      </c>
      <c r="L17" s="53">
        <v>0.1</v>
      </c>
      <c r="M17" s="53">
        <v>116</v>
      </c>
      <c r="N17" s="53">
        <v>0.7</v>
      </c>
      <c r="O17" s="53">
        <v>24</v>
      </c>
      <c r="P17" s="53">
        <v>8</v>
      </c>
    </row>
    <row r="18" spans="1:16" ht="17.25" customHeight="1" thickBot="1" x14ac:dyDescent="0.4">
      <c r="A18" s="6"/>
      <c r="B18" s="7">
        <v>6</v>
      </c>
      <c r="C18" s="59" t="s">
        <v>168</v>
      </c>
      <c r="D18" s="7">
        <v>75</v>
      </c>
      <c r="E18" s="7">
        <v>6.1</v>
      </c>
      <c r="F18" s="7">
        <v>1.1000000000000001</v>
      </c>
      <c r="G18" s="7">
        <v>45</v>
      </c>
      <c r="H18" s="7">
        <v>221</v>
      </c>
      <c r="I18" s="7">
        <v>0.2</v>
      </c>
      <c r="J18" s="7" t="s">
        <v>20</v>
      </c>
      <c r="K18" s="26" t="s">
        <v>20</v>
      </c>
      <c r="L18" s="104">
        <v>1</v>
      </c>
      <c r="M18" s="73">
        <v>23</v>
      </c>
      <c r="N18" s="7">
        <v>33</v>
      </c>
      <c r="O18" s="7">
        <v>84</v>
      </c>
      <c r="P18" s="7">
        <v>1.9</v>
      </c>
    </row>
    <row r="19" spans="1:16" ht="21.75" customHeight="1" thickBot="1" x14ac:dyDescent="0.4">
      <c r="A19" s="6"/>
      <c r="B19" s="7">
        <v>7</v>
      </c>
      <c r="C19" s="62" t="s">
        <v>169</v>
      </c>
      <c r="D19" s="7">
        <v>75</v>
      </c>
      <c r="E19" s="7">
        <v>3.3</v>
      </c>
      <c r="F19" s="7">
        <v>6.4</v>
      </c>
      <c r="G19" s="7">
        <v>21</v>
      </c>
      <c r="H19" s="7">
        <v>102</v>
      </c>
      <c r="I19" s="7">
        <v>0.1</v>
      </c>
      <c r="J19" s="7">
        <v>0</v>
      </c>
      <c r="K19" s="26">
        <v>0</v>
      </c>
      <c r="L19" s="104">
        <v>1</v>
      </c>
      <c r="M19" s="13">
        <v>9</v>
      </c>
      <c r="N19" s="7">
        <v>8</v>
      </c>
      <c r="O19" s="7">
        <v>43</v>
      </c>
      <c r="P19" s="7">
        <v>0</v>
      </c>
    </row>
    <row r="20" spans="1:16" ht="13.5" customHeight="1" thickBot="1" x14ac:dyDescent="0.4">
      <c r="A20" s="16"/>
      <c r="B20" s="17"/>
      <c r="C20" s="101" t="s">
        <v>35</v>
      </c>
      <c r="D20" s="41">
        <f>SUM(D13:D19)</f>
        <v>950</v>
      </c>
      <c r="E20" s="41">
        <f>SUM(E13:E19)</f>
        <v>68.699999999999989</v>
      </c>
      <c r="F20" s="41">
        <f t="shared" ref="F20:P20" si="1">SUM(F13:F19)</f>
        <v>55.089999999999989</v>
      </c>
      <c r="G20" s="41">
        <f t="shared" si="1"/>
        <v>234.38</v>
      </c>
      <c r="H20" s="41">
        <f t="shared" si="1"/>
        <v>1388.8</v>
      </c>
      <c r="I20" s="41">
        <f t="shared" si="1"/>
        <v>0.73599999999999999</v>
      </c>
      <c r="J20" s="41">
        <f t="shared" si="1"/>
        <v>23.139999999999997</v>
      </c>
      <c r="K20" s="41">
        <f t="shared" si="1"/>
        <v>0</v>
      </c>
      <c r="L20" s="41">
        <f t="shared" si="1"/>
        <v>13.3</v>
      </c>
      <c r="M20" s="41">
        <f t="shared" si="1"/>
        <v>605.82999999999993</v>
      </c>
      <c r="N20" s="41">
        <f t="shared" si="1"/>
        <v>406.59999999999997</v>
      </c>
      <c r="O20" s="41">
        <f t="shared" si="1"/>
        <v>979.4</v>
      </c>
      <c r="P20" s="41">
        <f t="shared" si="1"/>
        <v>32.39</v>
      </c>
    </row>
    <row r="21" spans="1:16" ht="15.5" thickBot="1" x14ac:dyDescent="0.4">
      <c r="A21" s="19"/>
      <c r="B21" s="148" t="s">
        <v>31</v>
      </c>
      <c r="C21" s="149"/>
      <c r="D21" s="149"/>
      <c r="E21" s="149"/>
      <c r="F21" s="149"/>
      <c r="G21" s="149"/>
      <c r="H21" s="149"/>
      <c r="I21" s="149"/>
      <c r="J21" s="158"/>
      <c r="K21" s="158"/>
      <c r="L21" s="149"/>
      <c r="M21" s="149"/>
      <c r="N21" s="149"/>
      <c r="O21" s="158"/>
      <c r="P21" s="159"/>
    </row>
    <row r="22" spans="1:16" ht="16" thickBot="1" x14ac:dyDescent="0.4">
      <c r="A22" s="6">
        <v>1042</v>
      </c>
      <c r="B22" s="7">
        <v>1</v>
      </c>
      <c r="C22" s="52" t="s">
        <v>191</v>
      </c>
      <c r="D22" s="53">
        <v>200</v>
      </c>
      <c r="E22" s="53">
        <v>8</v>
      </c>
      <c r="F22" s="53">
        <v>9.2200000000000006</v>
      </c>
      <c r="G22" s="53">
        <v>47</v>
      </c>
      <c r="H22" s="53">
        <v>320.2</v>
      </c>
      <c r="I22" s="53">
        <v>0.47</v>
      </c>
      <c r="J22" s="53">
        <v>13.6</v>
      </c>
      <c r="K22" s="53">
        <v>0.1</v>
      </c>
      <c r="L22" s="53">
        <v>0.7</v>
      </c>
      <c r="M22" s="53">
        <v>279.2</v>
      </c>
      <c r="N22" s="53">
        <v>24.6</v>
      </c>
      <c r="O22" s="53">
        <v>222</v>
      </c>
      <c r="P22" s="53">
        <v>4</v>
      </c>
    </row>
    <row r="23" spans="1:16" ht="16" thickBot="1" x14ac:dyDescent="0.4">
      <c r="A23" s="6"/>
      <c r="B23" s="7">
        <v>2</v>
      </c>
      <c r="C23" s="8" t="s">
        <v>175</v>
      </c>
      <c r="D23" s="34">
        <v>200</v>
      </c>
      <c r="E23" s="90" t="s">
        <v>20</v>
      </c>
      <c r="F23" s="90">
        <v>6.7</v>
      </c>
      <c r="G23" s="90">
        <v>14.8</v>
      </c>
      <c r="H23" s="90">
        <v>125.6</v>
      </c>
      <c r="I23" s="35">
        <v>0.3</v>
      </c>
      <c r="J23" s="91">
        <v>4.3</v>
      </c>
      <c r="K23" s="91">
        <v>1.4</v>
      </c>
      <c r="L23" s="90" t="s">
        <v>20</v>
      </c>
      <c r="M23" s="90">
        <v>23.8</v>
      </c>
      <c r="N23" s="35">
        <v>28</v>
      </c>
      <c r="O23" s="92">
        <v>190</v>
      </c>
      <c r="P23" s="91" t="s">
        <v>20</v>
      </c>
    </row>
    <row r="24" spans="1:16" ht="16" thickBot="1" x14ac:dyDescent="0.4">
      <c r="A24" s="16"/>
      <c r="B24" s="17"/>
      <c r="C24" s="101" t="s">
        <v>35</v>
      </c>
      <c r="D24" s="99">
        <f>SUM(D23)+170</f>
        <v>370</v>
      </c>
      <c r="E24" s="99">
        <f t="shared" ref="E24:P24" si="2">SUM(E22:E23)</f>
        <v>8</v>
      </c>
      <c r="F24" s="99">
        <f t="shared" si="2"/>
        <v>15.920000000000002</v>
      </c>
      <c r="G24" s="99">
        <f t="shared" si="2"/>
        <v>61.8</v>
      </c>
      <c r="H24" s="99">
        <f t="shared" si="2"/>
        <v>445.79999999999995</v>
      </c>
      <c r="I24" s="99">
        <f t="shared" si="2"/>
        <v>0.77</v>
      </c>
      <c r="J24" s="99">
        <f t="shared" si="2"/>
        <v>17.899999999999999</v>
      </c>
      <c r="K24" s="99">
        <f t="shared" si="2"/>
        <v>1.5</v>
      </c>
      <c r="L24" s="99">
        <f t="shared" si="2"/>
        <v>0.7</v>
      </c>
      <c r="M24" s="99">
        <f t="shared" si="2"/>
        <v>303</v>
      </c>
      <c r="N24" s="99">
        <f t="shared" si="2"/>
        <v>52.6</v>
      </c>
      <c r="O24" s="99">
        <f t="shared" si="2"/>
        <v>412</v>
      </c>
      <c r="P24" s="99">
        <f t="shared" si="2"/>
        <v>4</v>
      </c>
    </row>
    <row r="25" spans="1:16" ht="15.5" thickBot="1" x14ac:dyDescent="0.4">
      <c r="A25" s="18"/>
      <c r="B25" s="148" t="s">
        <v>36</v>
      </c>
      <c r="C25" s="149"/>
      <c r="D25" s="149"/>
      <c r="E25" s="149"/>
      <c r="F25" s="149"/>
      <c r="G25" s="149"/>
      <c r="H25" s="149"/>
      <c r="I25" s="150"/>
      <c r="J25" s="151"/>
      <c r="K25" s="151"/>
      <c r="L25" s="149"/>
      <c r="M25" s="149"/>
      <c r="N25" s="150"/>
      <c r="O25" s="151"/>
      <c r="P25" s="152"/>
    </row>
    <row r="26" spans="1:16" ht="16" thickBot="1" x14ac:dyDescent="0.4">
      <c r="A26" s="6">
        <v>709</v>
      </c>
      <c r="B26" s="7">
        <v>1</v>
      </c>
      <c r="C26" s="55" t="s">
        <v>114</v>
      </c>
      <c r="D26" s="66">
        <v>50</v>
      </c>
      <c r="E26" s="66">
        <v>1.78</v>
      </c>
      <c r="F26" s="66">
        <v>5.34</v>
      </c>
      <c r="G26" s="66">
        <v>8.31</v>
      </c>
      <c r="H26" s="66">
        <v>88.4</v>
      </c>
      <c r="I26" s="66">
        <v>7.0000000000000007E-2</v>
      </c>
      <c r="J26" s="66">
        <v>12.31</v>
      </c>
      <c r="K26" s="66" t="s">
        <v>20</v>
      </c>
      <c r="L26" s="66" t="s">
        <v>20</v>
      </c>
      <c r="M26" s="66">
        <v>53.01</v>
      </c>
      <c r="N26" s="66">
        <v>1.01</v>
      </c>
      <c r="O26" s="66" t="s">
        <v>20</v>
      </c>
      <c r="P26" s="66" t="s">
        <v>20</v>
      </c>
    </row>
    <row r="27" spans="1:16" ht="16" thickBot="1" x14ac:dyDescent="0.4">
      <c r="A27" s="6" t="s">
        <v>156</v>
      </c>
      <c r="B27" s="7">
        <v>2</v>
      </c>
      <c r="C27" s="52" t="s">
        <v>115</v>
      </c>
      <c r="D27" s="57">
        <v>75</v>
      </c>
      <c r="E27" s="57">
        <v>21.8</v>
      </c>
      <c r="F27" s="57">
        <v>10.6</v>
      </c>
      <c r="G27" s="57">
        <v>10.25</v>
      </c>
      <c r="H27" s="57">
        <v>183.8</v>
      </c>
      <c r="I27" s="57">
        <v>0.106</v>
      </c>
      <c r="J27" s="57">
        <v>0.8</v>
      </c>
      <c r="K27" s="57">
        <v>0.13</v>
      </c>
      <c r="L27" s="57" t="s">
        <v>20</v>
      </c>
      <c r="M27" s="57">
        <v>29.24</v>
      </c>
      <c r="N27" s="57">
        <v>2.242</v>
      </c>
      <c r="O27" s="57">
        <v>6.8559999999999999</v>
      </c>
      <c r="P27" s="57">
        <v>28.36</v>
      </c>
    </row>
    <row r="28" spans="1:16" ht="16" thickBot="1" x14ac:dyDescent="0.4">
      <c r="A28" s="6">
        <v>692</v>
      </c>
      <c r="B28" s="7">
        <v>3</v>
      </c>
      <c r="C28" s="52" t="s">
        <v>95</v>
      </c>
      <c r="D28" s="57">
        <v>150</v>
      </c>
      <c r="E28" s="57">
        <v>3.8</v>
      </c>
      <c r="F28" s="57">
        <v>5.8</v>
      </c>
      <c r="G28" s="57">
        <v>30.7</v>
      </c>
      <c r="H28" s="57">
        <v>189.8</v>
      </c>
      <c r="I28" s="57">
        <v>0.2</v>
      </c>
      <c r="J28" s="57">
        <v>28</v>
      </c>
      <c r="K28" s="57">
        <v>28</v>
      </c>
      <c r="L28" s="57">
        <v>19.5</v>
      </c>
      <c r="M28" s="57" t="s">
        <v>20</v>
      </c>
      <c r="N28" s="57">
        <v>1.54</v>
      </c>
      <c r="O28" s="57">
        <v>106.3</v>
      </c>
      <c r="P28" s="57">
        <v>39.1</v>
      </c>
    </row>
    <row r="29" spans="1:16" ht="16" thickBot="1" x14ac:dyDescent="0.4">
      <c r="A29" s="6">
        <v>944</v>
      </c>
      <c r="B29" s="7">
        <v>4</v>
      </c>
      <c r="C29" s="52" t="s">
        <v>113</v>
      </c>
      <c r="D29" s="57">
        <v>200</v>
      </c>
      <c r="E29" s="57">
        <v>3</v>
      </c>
      <c r="F29" s="57">
        <v>0.2</v>
      </c>
      <c r="G29" s="57">
        <v>11</v>
      </c>
      <c r="H29" s="57">
        <v>139.5</v>
      </c>
      <c r="I29" s="57">
        <v>0.02</v>
      </c>
      <c r="J29" s="57">
        <v>0</v>
      </c>
      <c r="K29" s="57">
        <v>0</v>
      </c>
      <c r="L29" s="57">
        <v>0</v>
      </c>
      <c r="M29" s="57">
        <v>12</v>
      </c>
      <c r="N29" s="57">
        <v>8</v>
      </c>
      <c r="O29" s="57">
        <v>5.7</v>
      </c>
      <c r="P29" s="57">
        <v>0.8</v>
      </c>
    </row>
    <row r="30" spans="1:16" ht="16" thickBot="1" x14ac:dyDescent="0.4">
      <c r="A30" s="6"/>
      <c r="B30" s="7">
        <v>5</v>
      </c>
      <c r="C30" s="128" t="s">
        <v>196</v>
      </c>
      <c r="D30" s="57">
        <v>40</v>
      </c>
      <c r="E30" s="57">
        <v>1.7</v>
      </c>
      <c r="F30" s="57">
        <v>0.14000000000000001</v>
      </c>
      <c r="G30" s="57">
        <v>5</v>
      </c>
      <c r="H30" s="57">
        <v>27.6</v>
      </c>
      <c r="I30" s="129">
        <v>0.12</v>
      </c>
      <c r="J30" s="130">
        <v>4</v>
      </c>
      <c r="K30" s="130">
        <v>0</v>
      </c>
      <c r="L30" s="57">
        <v>0</v>
      </c>
      <c r="M30" s="57">
        <v>0</v>
      </c>
      <c r="N30" s="129">
        <v>0.28000000000000003</v>
      </c>
      <c r="O30" s="130">
        <v>24.8</v>
      </c>
      <c r="P30" s="57">
        <v>8.4</v>
      </c>
    </row>
    <row r="31" spans="1:16" ht="16" thickBot="1" x14ac:dyDescent="0.4">
      <c r="A31" s="6"/>
      <c r="B31" s="7">
        <v>6</v>
      </c>
      <c r="C31" s="59" t="s">
        <v>168</v>
      </c>
      <c r="D31" s="11">
        <v>75</v>
      </c>
      <c r="E31" s="11">
        <v>6.1</v>
      </c>
      <c r="F31" s="11">
        <v>1.1000000000000001</v>
      </c>
      <c r="G31" s="11">
        <v>45</v>
      </c>
      <c r="H31" s="11">
        <v>221</v>
      </c>
      <c r="I31" s="21">
        <v>0.2</v>
      </c>
      <c r="J31" s="25" t="s">
        <v>20</v>
      </c>
      <c r="K31" s="25" t="s">
        <v>20</v>
      </c>
      <c r="L31" s="74">
        <v>1</v>
      </c>
      <c r="M31" s="74">
        <v>23</v>
      </c>
      <c r="N31" s="21">
        <v>33</v>
      </c>
      <c r="O31" s="25">
        <v>84</v>
      </c>
      <c r="P31" s="14"/>
    </row>
    <row r="32" spans="1:16" ht="16" thickBot="1" x14ac:dyDescent="0.4">
      <c r="A32" s="6"/>
      <c r="B32" s="7">
        <v>7</v>
      </c>
      <c r="C32" s="62" t="s">
        <v>169</v>
      </c>
      <c r="D32" s="11">
        <v>75</v>
      </c>
      <c r="E32" s="11">
        <v>3.3</v>
      </c>
      <c r="F32" s="11">
        <v>0.4</v>
      </c>
      <c r="G32" s="11">
        <v>21</v>
      </c>
      <c r="H32" s="11">
        <v>102</v>
      </c>
      <c r="I32" s="21">
        <v>0.1</v>
      </c>
      <c r="J32" s="25"/>
      <c r="K32" s="25"/>
      <c r="L32" s="74">
        <v>1</v>
      </c>
      <c r="M32" s="15">
        <v>9</v>
      </c>
      <c r="N32" s="21">
        <v>8</v>
      </c>
      <c r="O32" s="25">
        <v>43</v>
      </c>
      <c r="P32" s="14">
        <v>1.9</v>
      </c>
    </row>
    <row r="33" spans="1:16" ht="16" thickBot="1" x14ac:dyDescent="0.4">
      <c r="A33" s="16"/>
      <c r="B33" s="17"/>
      <c r="C33" s="101" t="s">
        <v>35</v>
      </c>
      <c r="D33" s="28">
        <v>675</v>
      </c>
      <c r="E33" s="28">
        <f>SUM(E26:E32)</f>
        <v>41.480000000000004</v>
      </c>
      <c r="F33" s="28">
        <f t="shared" ref="F33:P33" si="3">SUM(F26:F32)</f>
        <v>23.58</v>
      </c>
      <c r="G33" s="28">
        <f t="shared" si="3"/>
        <v>131.26</v>
      </c>
      <c r="H33" s="28">
        <f t="shared" si="3"/>
        <v>952.1</v>
      </c>
      <c r="I33" s="28">
        <f t="shared" si="3"/>
        <v>0.81599999999999995</v>
      </c>
      <c r="J33" s="28">
        <f t="shared" si="3"/>
        <v>45.11</v>
      </c>
      <c r="K33" s="28">
        <f t="shared" si="3"/>
        <v>28.13</v>
      </c>
      <c r="L33" s="28">
        <f t="shared" si="3"/>
        <v>21.5</v>
      </c>
      <c r="M33" s="28">
        <f t="shared" si="3"/>
        <v>126.25</v>
      </c>
      <c r="N33" s="28">
        <f t="shared" si="3"/>
        <v>54.072000000000003</v>
      </c>
      <c r="O33" s="28">
        <f t="shared" si="3"/>
        <v>270.65600000000001</v>
      </c>
      <c r="P33" s="28">
        <f t="shared" si="3"/>
        <v>78.560000000000016</v>
      </c>
    </row>
    <row r="34" spans="1:16" ht="15" thickBot="1" x14ac:dyDescent="0.4">
      <c r="A34" s="153" t="s">
        <v>39</v>
      </c>
      <c r="B34" s="154"/>
      <c r="C34" s="154"/>
      <c r="D34" s="154"/>
      <c r="E34" s="154"/>
      <c r="F34" s="154"/>
      <c r="G34" s="154"/>
      <c r="H34" s="154"/>
      <c r="I34" s="154"/>
      <c r="J34" s="155"/>
      <c r="K34" s="155"/>
      <c r="L34" s="154"/>
      <c r="M34" s="154"/>
      <c r="N34" s="154"/>
      <c r="O34" s="156"/>
      <c r="P34" s="157"/>
    </row>
    <row r="35" spans="1:16" ht="16" thickBot="1" x14ac:dyDescent="0.4">
      <c r="A35" s="6">
        <v>966</v>
      </c>
      <c r="B35" s="7">
        <v>1</v>
      </c>
      <c r="C35" s="55" t="s">
        <v>77</v>
      </c>
      <c r="D35" s="66">
        <v>200</v>
      </c>
      <c r="E35" s="66">
        <v>5.8</v>
      </c>
      <c r="F35" s="66">
        <v>5</v>
      </c>
      <c r="G35" s="66">
        <v>8</v>
      </c>
      <c r="H35" s="66">
        <v>106</v>
      </c>
      <c r="I35" s="66">
        <v>0.08</v>
      </c>
      <c r="J35" s="66">
        <v>1.4</v>
      </c>
      <c r="K35" s="66">
        <v>0.04</v>
      </c>
      <c r="L35" s="66" t="s">
        <v>20</v>
      </c>
      <c r="M35" s="66">
        <v>240</v>
      </c>
      <c r="N35" s="66">
        <v>0.2</v>
      </c>
      <c r="O35" s="66">
        <v>190</v>
      </c>
      <c r="P35" s="66">
        <v>280</v>
      </c>
    </row>
    <row r="36" spans="1:16" ht="16" thickBot="1" x14ac:dyDescent="0.4">
      <c r="A36" s="6"/>
      <c r="B36" s="31">
        <v>2</v>
      </c>
      <c r="C36" s="55" t="s">
        <v>58</v>
      </c>
      <c r="D36" s="56">
        <v>50</v>
      </c>
      <c r="E36" s="56">
        <v>8.3000000000000007</v>
      </c>
      <c r="F36" s="56">
        <v>1.3</v>
      </c>
      <c r="G36" s="56">
        <v>48.1</v>
      </c>
      <c r="H36" s="56">
        <v>227</v>
      </c>
      <c r="I36" s="56">
        <v>0.1</v>
      </c>
      <c r="J36" s="56" t="s">
        <v>20</v>
      </c>
      <c r="K36" s="56" t="s">
        <v>20</v>
      </c>
      <c r="L36" s="56" t="s">
        <v>20</v>
      </c>
      <c r="M36" s="56">
        <v>39.6</v>
      </c>
      <c r="N36" s="56">
        <v>5.04</v>
      </c>
      <c r="O36" s="56">
        <v>4.08</v>
      </c>
      <c r="P36" s="56">
        <v>74.400000000000006</v>
      </c>
    </row>
    <row r="37" spans="1:16" s="30" customFormat="1" ht="16" thickBot="1" x14ac:dyDescent="0.4">
      <c r="A37" s="16"/>
      <c r="B37" s="17"/>
      <c r="C37" s="101" t="s">
        <v>35</v>
      </c>
      <c r="D37" s="28">
        <f>SUM(D35:D36)</f>
        <v>250</v>
      </c>
      <c r="E37" s="28">
        <f t="shared" ref="E37:P37" si="4">SUM(E35:E36)</f>
        <v>14.100000000000001</v>
      </c>
      <c r="F37" s="28">
        <f t="shared" si="4"/>
        <v>6.3</v>
      </c>
      <c r="G37" s="28">
        <f t="shared" si="4"/>
        <v>56.1</v>
      </c>
      <c r="H37" s="28">
        <f t="shared" si="4"/>
        <v>333</v>
      </c>
      <c r="I37" s="28">
        <f t="shared" si="4"/>
        <v>0.18</v>
      </c>
      <c r="J37" s="28">
        <f t="shared" si="4"/>
        <v>1.4</v>
      </c>
      <c r="K37" s="28">
        <f t="shared" si="4"/>
        <v>0.04</v>
      </c>
      <c r="L37" s="28">
        <f t="shared" si="4"/>
        <v>0</v>
      </c>
      <c r="M37" s="28">
        <f t="shared" si="4"/>
        <v>279.60000000000002</v>
      </c>
      <c r="N37" s="28">
        <f t="shared" si="4"/>
        <v>5.24</v>
      </c>
      <c r="O37" s="28">
        <f t="shared" si="4"/>
        <v>194.08</v>
      </c>
      <c r="P37" s="28">
        <f t="shared" si="4"/>
        <v>354.4</v>
      </c>
    </row>
    <row r="38" spans="1:16" ht="16" thickBot="1" x14ac:dyDescent="0.4">
      <c r="A38" s="6"/>
      <c r="B38" s="7"/>
      <c r="C38" s="42" t="s">
        <v>41</v>
      </c>
      <c r="D38" s="43">
        <f t="shared" ref="D38:P38" si="5">D11+D20+D24+D33+D37</f>
        <v>2795</v>
      </c>
      <c r="E38" s="43">
        <f t="shared" si="5"/>
        <v>164.66</v>
      </c>
      <c r="F38" s="43">
        <f t="shared" si="5"/>
        <v>155.18</v>
      </c>
      <c r="G38" s="43">
        <f t="shared" si="5"/>
        <v>609.86</v>
      </c>
      <c r="H38" s="43">
        <f t="shared" si="5"/>
        <v>4149.74</v>
      </c>
      <c r="I38" s="43">
        <f t="shared" si="5"/>
        <v>3.012</v>
      </c>
      <c r="J38" s="43">
        <f t="shared" si="5"/>
        <v>92.52</v>
      </c>
      <c r="K38" s="43">
        <f t="shared" si="5"/>
        <v>29.779999999999998</v>
      </c>
      <c r="L38" s="43">
        <f t="shared" si="5"/>
        <v>35.92</v>
      </c>
      <c r="M38" s="43">
        <f t="shared" si="5"/>
        <v>1910.58</v>
      </c>
      <c r="N38" s="43">
        <f t="shared" si="5"/>
        <v>520.572</v>
      </c>
      <c r="O38" s="43">
        <f t="shared" si="5"/>
        <v>1942.136</v>
      </c>
      <c r="P38" s="43">
        <f t="shared" si="5"/>
        <v>472.66999999999996</v>
      </c>
    </row>
    <row r="39" spans="1:16" x14ac:dyDescent="0.3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1:16" ht="15.5" x14ac:dyDescent="0.35">
      <c r="A40" s="10"/>
    </row>
    <row r="41" spans="1:16" ht="15.5" x14ac:dyDescent="0.35">
      <c r="A41" s="10"/>
    </row>
  </sheetData>
  <mergeCells count="8">
    <mergeCell ref="B25:P25"/>
    <mergeCell ref="A34:P34"/>
    <mergeCell ref="E3:G3"/>
    <mergeCell ref="I3:L3"/>
    <mergeCell ref="M3:P3"/>
    <mergeCell ref="B5:P5"/>
    <mergeCell ref="B12:P12"/>
    <mergeCell ref="B21:P21"/>
  </mergeCells>
  <pageMargins left="0.70866141732283472" right="0.70866141732283472" top="0.78740157480314965" bottom="0.39370078740157483" header="0.31496062992125984" footer="0.31496062992125984"/>
  <pageSetup paperSize="9" scale="7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1"/>
  <sheetViews>
    <sheetView topLeftCell="A16" workbookViewId="0">
      <selection activeCell="C14" sqref="C14"/>
    </sheetView>
  </sheetViews>
  <sheetFormatPr defaultRowHeight="14.5" x14ac:dyDescent="0.35"/>
  <cols>
    <col min="1" max="1" width="11" customWidth="1"/>
    <col min="3" max="3" width="29.1796875" customWidth="1"/>
    <col min="8" max="8" width="10.453125" customWidth="1"/>
    <col min="12" max="12" width="6.81640625" customWidth="1"/>
    <col min="13" max="13" width="9.54296875" bestFit="1" customWidth="1"/>
  </cols>
  <sheetData>
    <row r="1" spans="1:16" ht="15" x14ac:dyDescent="0.35">
      <c r="G1" s="137" t="s">
        <v>180</v>
      </c>
      <c r="N1" s="136"/>
    </row>
    <row r="2" spans="1:16" ht="15" thickBot="1" x14ac:dyDescent="0.4"/>
    <row r="3" spans="1:16" ht="45.5" thickBot="1" x14ac:dyDescent="0.4">
      <c r="A3" s="1" t="s">
        <v>0</v>
      </c>
      <c r="B3" s="48" t="s">
        <v>1</v>
      </c>
      <c r="C3" s="49" t="s">
        <v>2</v>
      </c>
      <c r="D3" s="3" t="s">
        <v>159</v>
      </c>
      <c r="E3" s="160" t="s">
        <v>4</v>
      </c>
      <c r="F3" s="161"/>
      <c r="G3" s="162"/>
      <c r="H3" s="48" t="s">
        <v>5</v>
      </c>
      <c r="I3" s="160" t="s">
        <v>6</v>
      </c>
      <c r="J3" s="161"/>
      <c r="K3" s="161"/>
      <c r="L3" s="163"/>
      <c r="M3" s="161"/>
      <c r="N3" s="161"/>
      <c r="O3" s="161"/>
      <c r="P3" s="162"/>
    </row>
    <row r="4" spans="1:16" ht="15.5" thickBot="1" x14ac:dyDescent="0.4">
      <c r="A4" s="4"/>
      <c r="B4" s="5"/>
      <c r="C4" s="5"/>
      <c r="D4" s="5"/>
      <c r="E4" s="5" t="s">
        <v>7</v>
      </c>
      <c r="F4" s="5" t="s">
        <v>8</v>
      </c>
      <c r="G4" s="5" t="s">
        <v>9</v>
      </c>
      <c r="H4" s="5"/>
      <c r="I4" s="5" t="s">
        <v>10</v>
      </c>
      <c r="J4" s="5" t="s">
        <v>11</v>
      </c>
      <c r="K4" s="20" t="s">
        <v>12</v>
      </c>
      <c r="L4" s="22" t="s">
        <v>13</v>
      </c>
      <c r="M4" s="5" t="s">
        <v>14</v>
      </c>
      <c r="N4" s="5" t="s">
        <v>15</v>
      </c>
      <c r="O4" s="5" t="s">
        <v>16</v>
      </c>
      <c r="P4" s="5" t="s">
        <v>17</v>
      </c>
    </row>
    <row r="5" spans="1:16" ht="16.5" customHeight="1" thickBot="1" x14ac:dyDescent="0.4">
      <c r="A5" s="18"/>
      <c r="B5" s="148" t="s">
        <v>18</v>
      </c>
      <c r="C5" s="149"/>
      <c r="D5" s="149"/>
      <c r="E5" s="149"/>
      <c r="F5" s="149"/>
      <c r="G5" s="149"/>
      <c r="H5" s="149"/>
      <c r="I5" s="149"/>
      <c r="J5" s="149"/>
      <c r="K5" s="149"/>
      <c r="L5" s="151"/>
      <c r="M5" s="149"/>
      <c r="N5" s="149"/>
      <c r="O5" s="149"/>
      <c r="P5" s="152"/>
    </row>
    <row r="6" spans="1:16" ht="20.25" customHeight="1" thickBot="1" x14ac:dyDescent="0.4">
      <c r="A6" s="6">
        <v>41</v>
      </c>
      <c r="B6" s="7">
        <v>1</v>
      </c>
      <c r="C6" s="55" t="s">
        <v>116</v>
      </c>
      <c r="D6" s="56">
        <v>20</v>
      </c>
      <c r="E6" s="56">
        <v>0.1</v>
      </c>
      <c r="F6" s="56">
        <v>14.5</v>
      </c>
      <c r="G6" s="56">
        <v>0.16</v>
      </c>
      <c r="H6" s="56">
        <v>150</v>
      </c>
      <c r="I6" s="56" t="s">
        <v>20</v>
      </c>
      <c r="J6" s="56">
        <v>0</v>
      </c>
      <c r="K6" s="56">
        <v>0.1</v>
      </c>
      <c r="L6" s="56" t="s">
        <v>20</v>
      </c>
      <c r="M6" s="56">
        <v>2.4</v>
      </c>
      <c r="N6" s="56">
        <v>0.08</v>
      </c>
      <c r="O6" s="56">
        <v>3.8</v>
      </c>
      <c r="P6" s="56">
        <v>0.04</v>
      </c>
    </row>
    <row r="7" spans="1:16" ht="33.75" customHeight="1" thickBot="1" x14ac:dyDescent="0.4">
      <c r="A7" s="6">
        <v>236</v>
      </c>
      <c r="B7" s="7">
        <v>2</v>
      </c>
      <c r="C7" s="52" t="s">
        <v>117</v>
      </c>
      <c r="D7" s="53">
        <v>200</v>
      </c>
      <c r="E7" s="53">
        <v>2.41</v>
      </c>
      <c r="F7" s="53">
        <v>2.54</v>
      </c>
      <c r="G7" s="53">
        <v>8.42</v>
      </c>
      <c r="H7" s="53">
        <v>66.2</v>
      </c>
      <c r="I7" s="53">
        <v>0.13</v>
      </c>
      <c r="J7" s="53">
        <v>0.46</v>
      </c>
      <c r="K7" s="53" t="s">
        <v>20</v>
      </c>
      <c r="L7" s="53" t="s">
        <v>20</v>
      </c>
      <c r="M7" s="53">
        <v>79.41</v>
      </c>
      <c r="N7" s="53">
        <v>0.12</v>
      </c>
      <c r="O7" s="53" t="s">
        <v>20</v>
      </c>
      <c r="P7" s="53" t="s">
        <v>20</v>
      </c>
    </row>
    <row r="8" spans="1:16" ht="22.5" customHeight="1" thickBot="1" x14ac:dyDescent="0.4">
      <c r="A8" s="6">
        <v>959</v>
      </c>
      <c r="B8" s="7">
        <v>3</v>
      </c>
      <c r="C8" s="52" t="s">
        <v>118</v>
      </c>
      <c r="D8" s="53">
        <v>200</v>
      </c>
      <c r="E8" s="53">
        <v>4</v>
      </c>
      <c r="F8" s="53">
        <v>4</v>
      </c>
      <c r="G8" s="53">
        <v>16</v>
      </c>
      <c r="H8" s="53">
        <v>116</v>
      </c>
      <c r="I8" s="53">
        <v>0.04</v>
      </c>
      <c r="J8" s="53">
        <v>1</v>
      </c>
      <c r="K8" s="53">
        <v>0.01</v>
      </c>
      <c r="L8" s="53" t="s">
        <v>20</v>
      </c>
      <c r="M8" s="53">
        <v>121</v>
      </c>
      <c r="N8" s="53">
        <v>14</v>
      </c>
      <c r="O8" s="53">
        <v>90</v>
      </c>
      <c r="P8" s="53">
        <v>1</v>
      </c>
    </row>
    <row r="9" spans="1:16" ht="22.5" customHeight="1" thickBot="1" x14ac:dyDescent="0.4">
      <c r="A9" s="6"/>
      <c r="B9" s="7">
        <v>4</v>
      </c>
      <c r="C9" s="8" t="s">
        <v>189</v>
      </c>
      <c r="D9" s="7">
        <v>285</v>
      </c>
      <c r="E9" s="7">
        <v>0.22</v>
      </c>
      <c r="F9" s="7">
        <v>0.5</v>
      </c>
      <c r="G9" s="7">
        <v>20.2</v>
      </c>
      <c r="H9" s="7">
        <v>94.5</v>
      </c>
      <c r="I9" s="7">
        <v>7.0000000000000007E-2</v>
      </c>
      <c r="J9" s="7">
        <v>150</v>
      </c>
      <c r="K9" s="26" t="s">
        <v>20</v>
      </c>
      <c r="L9" s="88" t="s">
        <v>20</v>
      </c>
      <c r="M9" s="58">
        <v>85</v>
      </c>
      <c r="N9" s="7">
        <v>0.75</v>
      </c>
      <c r="O9" s="7"/>
      <c r="P9" s="7"/>
    </row>
    <row r="10" spans="1:16" ht="16" thickBot="1" x14ac:dyDescent="0.4">
      <c r="A10" s="6"/>
      <c r="B10" s="7">
        <v>5</v>
      </c>
      <c r="C10" s="8" t="s">
        <v>24</v>
      </c>
      <c r="D10" s="7">
        <v>100</v>
      </c>
      <c r="E10" s="7">
        <v>12.8</v>
      </c>
      <c r="F10" s="7">
        <v>13.1</v>
      </c>
      <c r="G10" s="7">
        <v>47.9</v>
      </c>
      <c r="H10" s="7">
        <v>253.9</v>
      </c>
      <c r="I10" s="7">
        <v>0.13</v>
      </c>
      <c r="J10" s="7">
        <v>1.76</v>
      </c>
      <c r="K10" s="26" t="s">
        <v>20</v>
      </c>
      <c r="L10" s="77">
        <v>0.42</v>
      </c>
      <c r="M10" s="7">
        <v>16.399999999999999</v>
      </c>
      <c r="N10" s="7">
        <v>0.03</v>
      </c>
      <c r="O10" s="7">
        <v>37.200000000000003</v>
      </c>
      <c r="P10" s="7">
        <v>2.8</v>
      </c>
    </row>
    <row r="11" spans="1:16" ht="16" thickBot="1" x14ac:dyDescent="0.4">
      <c r="A11" s="16"/>
      <c r="B11" s="17"/>
      <c r="C11" s="101" t="s">
        <v>35</v>
      </c>
      <c r="D11" s="41">
        <f>SUM(D6:D10)</f>
        <v>805</v>
      </c>
      <c r="E11" s="41">
        <f>SUM(E6:E10)</f>
        <v>19.53</v>
      </c>
      <c r="F11" s="41">
        <f t="shared" ref="F11:P11" si="0">SUM(F6:F10)</f>
        <v>34.64</v>
      </c>
      <c r="G11" s="41">
        <f t="shared" si="0"/>
        <v>92.68</v>
      </c>
      <c r="H11" s="41">
        <f t="shared" si="0"/>
        <v>680.6</v>
      </c>
      <c r="I11" s="41">
        <f t="shared" si="0"/>
        <v>0.37</v>
      </c>
      <c r="J11" s="41">
        <f t="shared" si="0"/>
        <v>153.22</v>
      </c>
      <c r="K11" s="41">
        <f t="shared" si="0"/>
        <v>0.11</v>
      </c>
      <c r="L11" s="41">
        <f t="shared" si="0"/>
        <v>0.42</v>
      </c>
      <c r="M11" s="41">
        <f t="shared" si="0"/>
        <v>304.20999999999998</v>
      </c>
      <c r="N11" s="41">
        <f t="shared" si="0"/>
        <v>14.979999999999999</v>
      </c>
      <c r="O11" s="41">
        <f t="shared" si="0"/>
        <v>131</v>
      </c>
      <c r="P11" s="41">
        <f t="shared" si="0"/>
        <v>3.84</v>
      </c>
    </row>
    <row r="12" spans="1:16" ht="15.5" thickBot="1" x14ac:dyDescent="0.4">
      <c r="A12" s="18"/>
      <c r="B12" s="148" t="s">
        <v>25</v>
      </c>
      <c r="C12" s="149"/>
      <c r="D12" s="149"/>
      <c r="E12" s="149"/>
      <c r="F12" s="149"/>
      <c r="G12" s="149"/>
      <c r="H12" s="149"/>
      <c r="I12" s="149"/>
      <c r="J12" s="149"/>
      <c r="K12" s="149"/>
      <c r="L12" s="151"/>
      <c r="M12" s="149"/>
      <c r="N12" s="149"/>
      <c r="O12" s="149"/>
      <c r="P12" s="152"/>
    </row>
    <row r="13" spans="1:16" ht="24" customHeight="1" thickBot="1" x14ac:dyDescent="0.4">
      <c r="A13" s="6">
        <v>126</v>
      </c>
      <c r="B13" s="7">
        <v>1</v>
      </c>
      <c r="C13" s="55" t="s">
        <v>119</v>
      </c>
      <c r="D13" s="56">
        <v>50</v>
      </c>
      <c r="E13" s="66">
        <v>1.58</v>
      </c>
      <c r="F13" s="66">
        <v>5.3</v>
      </c>
      <c r="G13" s="66">
        <v>2.58</v>
      </c>
      <c r="H13" s="66">
        <v>86.6</v>
      </c>
      <c r="I13" s="66">
        <v>0.03</v>
      </c>
      <c r="J13" s="66">
        <v>29.96</v>
      </c>
      <c r="K13" s="66" t="s">
        <v>20</v>
      </c>
      <c r="L13" s="66" t="s">
        <v>20</v>
      </c>
      <c r="M13" s="66">
        <v>322.60000000000002</v>
      </c>
      <c r="N13" s="66">
        <v>14.71</v>
      </c>
      <c r="O13" s="66">
        <v>33.78</v>
      </c>
      <c r="P13" s="66">
        <v>0.86</v>
      </c>
    </row>
    <row r="14" spans="1:16" ht="18.75" customHeight="1" thickBot="1" x14ac:dyDescent="0.4">
      <c r="A14" s="6">
        <v>222</v>
      </c>
      <c r="B14" s="7">
        <v>2</v>
      </c>
      <c r="C14" s="52" t="s">
        <v>120</v>
      </c>
      <c r="D14" s="53" t="s">
        <v>186</v>
      </c>
      <c r="E14" s="53">
        <v>9.9</v>
      </c>
      <c r="F14" s="53">
        <v>5.3</v>
      </c>
      <c r="G14" s="53">
        <v>23.4</v>
      </c>
      <c r="H14" s="53">
        <v>181</v>
      </c>
      <c r="I14" s="53">
        <v>0.2</v>
      </c>
      <c r="J14" s="53">
        <v>13.3</v>
      </c>
      <c r="K14" s="53" t="s">
        <v>20</v>
      </c>
      <c r="L14" s="53" t="s">
        <v>20</v>
      </c>
      <c r="M14" s="53">
        <v>40</v>
      </c>
      <c r="N14" s="53">
        <v>1.9</v>
      </c>
      <c r="O14" s="53">
        <v>155</v>
      </c>
      <c r="P14" s="53">
        <v>47</v>
      </c>
    </row>
    <row r="15" spans="1:16" ht="18.75" customHeight="1" thickBot="1" x14ac:dyDescent="0.4">
      <c r="A15" s="6">
        <v>591</v>
      </c>
      <c r="B15" s="7">
        <v>3</v>
      </c>
      <c r="C15" s="52" t="s">
        <v>53</v>
      </c>
      <c r="D15" s="53" t="s">
        <v>54</v>
      </c>
      <c r="E15" s="53">
        <v>16.7</v>
      </c>
      <c r="F15" s="53">
        <v>15.08</v>
      </c>
      <c r="G15" s="53">
        <v>50.2</v>
      </c>
      <c r="H15" s="53">
        <v>136.30000000000001</v>
      </c>
      <c r="I15" s="53">
        <v>0.24</v>
      </c>
      <c r="J15" s="53">
        <v>3.9</v>
      </c>
      <c r="K15" s="53">
        <v>0.14000000000000001</v>
      </c>
      <c r="L15" s="53">
        <v>3.3</v>
      </c>
      <c r="M15" s="53">
        <v>79.02</v>
      </c>
      <c r="N15" s="53">
        <v>61.8</v>
      </c>
      <c r="O15" s="53">
        <v>407</v>
      </c>
      <c r="P15" s="53">
        <v>3.9</v>
      </c>
    </row>
    <row r="16" spans="1:16" ht="18.75" customHeight="1" thickBot="1" x14ac:dyDescent="0.4">
      <c r="A16" s="6" t="s">
        <v>162</v>
      </c>
      <c r="B16" s="7">
        <v>4</v>
      </c>
      <c r="C16" s="52" t="s">
        <v>121</v>
      </c>
      <c r="D16" s="53">
        <v>150</v>
      </c>
      <c r="E16" s="53">
        <v>6.04</v>
      </c>
      <c r="F16" s="53">
        <v>10.64</v>
      </c>
      <c r="G16" s="53">
        <v>28.1</v>
      </c>
      <c r="H16" s="53">
        <v>240</v>
      </c>
      <c r="I16" s="53">
        <v>0.1</v>
      </c>
      <c r="J16" s="53">
        <v>141.1</v>
      </c>
      <c r="K16" s="53">
        <v>0.05</v>
      </c>
      <c r="L16" s="53" t="s">
        <v>20</v>
      </c>
      <c r="M16" s="53">
        <v>169.5</v>
      </c>
      <c r="N16" s="53">
        <v>56.02</v>
      </c>
      <c r="O16" s="53">
        <v>112.6</v>
      </c>
      <c r="P16" s="53">
        <v>2.2000000000000002</v>
      </c>
    </row>
    <row r="17" spans="1:16" ht="14.25" customHeight="1" thickBot="1" x14ac:dyDescent="0.4">
      <c r="A17" s="6">
        <v>859</v>
      </c>
      <c r="B17" s="7">
        <v>5</v>
      </c>
      <c r="C17" s="52" t="s">
        <v>50</v>
      </c>
      <c r="D17" s="53">
        <v>200</v>
      </c>
      <c r="E17" s="53">
        <v>0.2</v>
      </c>
      <c r="F17" s="53">
        <v>0</v>
      </c>
      <c r="G17" s="53">
        <v>35.799999999999997</v>
      </c>
      <c r="H17" s="53">
        <v>144</v>
      </c>
      <c r="I17" s="53">
        <v>0.04</v>
      </c>
      <c r="J17" s="53">
        <v>77</v>
      </c>
      <c r="K17" s="53">
        <v>0.01</v>
      </c>
      <c r="L17" s="53">
        <v>0.5</v>
      </c>
      <c r="M17" s="53">
        <v>21</v>
      </c>
      <c r="N17" s="53">
        <v>16</v>
      </c>
      <c r="O17" s="53">
        <v>23</v>
      </c>
      <c r="P17" s="53">
        <v>0.7</v>
      </c>
    </row>
    <row r="18" spans="1:16" ht="14.25" customHeight="1" thickBot="1" x14ac:dyDescent="0.4">
      <c r="A18" s="6"/>
      <c r="B18" s="7">
        <v>6</v>
      </c>
      <c r="C18" s="128" t="s">
        <v>177</v>
      </c>
      <c r="D18" s="53">
        <v>40</v>
      </c>
      <c r="E18" s="53">
        <v>3</v>
      </c>
      <c r="F18" s="53">
        <v>0.17199999999999999</v>
      </c>
      <c r="G18" s="53">
        <v>8.1999999999999993</v>
      </c>
      <c r="H18" s="53">
        <v>45.2</v>
      </c>
      <c r="I18" s="53">
        <v>5.4</v>
      </c>
      <c r="J18" s="53">
        <v>0</v>
      </c>
      <c r="K18" s="135">
        <v>0</v>
      </c>
      <c r="L18" s="68">
        <v>0</v>
      </c>
      <c r="M18" s="53">
        <v>7.2</v>
      </c>
      <c r="N18" s="53">
        <v>0</v>
      </c>
      <c r="O18" s="53">
        <v>0</v>
      </c>
      <c r="P18" s="53">
        <v>4.5</v>
      </c>
    </row>
    <row r="19" spans="1:16" ht="17.25" customHeight="1" thickBot="1" x14ac:dyDescent="0.4">
      <c r="A19" s="6"/>
      <c r="B19" s="7">
        <v>7</v>
      </c>
      <c r="C19" s="59" t="s">
        <v>168</v>
      </c>
      <c r="D19" s="7">
        <v>75</v>
      </c>
      <c r="E19" s="7">
        <v>6.1</v>
      </c>
      <c r="F19" s="7">
        <v>1.1000000000000001</v>
      </c>
      <c r="G19" s="7">
        <v>45</v>
      </c>
      <c r="H19" s="7">
        <v>221</v>
      </c>
      <c r="I19" s="7">
        <v>0.2</v>
      </c>
      <c r="J19" s="7" t="s">
        <v>20</v>
      </c>
      <c r="K19" s="26" t="s">
        <v>20</v>
      </c>
      <c r="L19" s="105">
        <v>1</v>
      </c>
      <c r="M19" s="73">
        <v>23</v>
      </c>
      <c r="N19" s="7">
        <v>33</v>
      </c>
      <c r="O19" s="7">
        <v>84</v>
      </c>
      <c r="P19" s="7">
        <v>1.9</v>
      </c>
    </row>
    <row r="20" spans="1:16" ht="21.75" customHeight="1" thickBot="1" x14ac:dyDescent="0.4">
      <c r="A20" s="6"/>
      <c r="B20" s="7">
        <v>8</v>
      </c>
      <c r="C20" s="62" t="s">
        <v>169</v>
      </c>
      <c r="D20" s="7">
        <v>75</v>
      </c>
      <c r="E20" s="7">
        <v>3.3</v>
      </c>
      <c r="F20" s="7">
        <v>6.4</v>
      </c>
      <c r="G20" s="7">
        <v>21</v>
      </c>
      <c r="H20" s="7">
        <v>102</v>
      </c>
      <c r="I20" s="7">
        <v>0.1</v>
      </c>
      <c r="J20" s="7">
        <v>0</v>
      </c>
      <c r="K20" s="26">
        <v>0</v>
      </c>
      <c r="L20" s="105">
        <v>1</v>
      </c>
      <c r="M20" s="13">
        <v>9</v>
      </c>
      <c r="N20" s="7">
        <v>8</v>
      </c>
      <c r="O20" s="7">
        <v>43</v>
      </c>
      <c r="P20" s="7">
        <v>0</v>
      </c>
    </row>
    <row r="21" spans="1:16" ht="13.5" customHeight="1" thickBot="1" x14ac:dyDescent="0.4">
      <c r="A21" s="16"/>
      <c r="B21" s="17"/>
      <c r="C21" s="101" t="s">
        <v>35</v>
      </c>
      <c r="D21" s="41">
        <v>995</v>
      </c>
      <c r="E21" s="41">
        <f t="shared" ref="E21:P21" si="1">SUM(E13:E20)</f>
        <v>46.82</v>
      </c>
      <c r="F21" s="41">
        <f t="shared" si="1"/>
        <v>43.991999999999997</v>
      </c>
      <c r="G21" s="41">
        <f t="shared" si="1"/>
        <v>214.27999999999997</v>
      </c>
      <c r="H21" s="41">
        <f t="shared" si="1"/>
        <v>1156.1000000000001</v>
      </c>
      <c r="I21" s="41">
        <f t="shared" si="1"/>
        <v>6.3100000000000005</v>
      </c>
      <c r="J21" s="41">
        <f t="shared" si="1"/>
        <v>265.26</v>
      </c>
      <c r="K21" s="41">
        <f t="shared" si="1"/>
        <v>0.2</v>
      </c>
      <c r="L21" s="41">
        <f t="shared" si="1"/>
        <v>5.8</v>
      </c>
      <c r="M21" s="41">
        <f t="shared" si="1"/>
        <v>671.32</v>
      </c>
      <c r="N21" s="41">
        <f t="shared" si="1"/>
        <v>191.43</v>
      </c>
      <c r="O21" s="41">
        <f t="shared" si="1"/>
        <v>858.38</v>
      </c>
      <c r="P21" s="41">
        <f t="shared" si="1"/>
        <v>61.06</v>
      </c>
    </row>
    <row r="22" spans="1:16" ht="15.5" thickBot="1" x14ac:dyDescent="0.4">
      <c r="A22" s="19"/>
      <c r="B22" s="148" t="s">
        <v>31</v>
      </c>
      <c r="C22" s="149"/>
      <c r="D22" s="149"/>
      <c r="E22" s="149"/>
      <c r="F22" s="149"/>
      <c r="G22" s="149"/>
      <c r="H22" s="149"/>
      <c r="I22" s="149"/>
      <c r="J22" s="158"/>
      <c r="K22" s="158"/>
      <c r="L22" s="149"/>
      <c r="M22" s="149"/>
      <c r="N22" s="149"/>
      <c r="O22" s="158"/>
      <c r="P22" s="159"/>
    </row>
    <row r="23" spans="1:16" ht="31.5" thickBot="1" x14ac:dyDescent="0.4">
      <c r="A23" s="6">
        <v>355</v>
      </c>
      <c r="B23" s="7">
        <v>1</v>
      </c>
      <c r="C23" s="87" t="s">
        <v>124</v>
      </c>
      <c r="D23" s="66">
        <v>150</v>
      </c>
      <c r="E23" s="66">
        <v>21.8</v>
      </c>
      <c r="F23" s="66">
        <v>18.899999999999999</v>
      </c>
      <c r="G23" s="66">
        <v>28.2</v>
      </c>
      <c r="H23" s="66">
        <v>370.1</v>
      </c>
      <c r="I23" s="66">
        <v>0.19</v>
      </c>
      <c r="J23" s="66">
        <v>2.76</v>
      </c>
      <c r="K23" s="66" t="s">
        <v>20</v>
      </c>
      <c r="L23" s="66" t="s">
        <v>20</v>
      </c>
      <c r="M23" s="66">
        <v>124.5</v>
      </c>
      <c r="N23" s="66">
        <v>0.6</v>
      </c>
      <c r="O23" s="66" t="s">
        <v>20</v>
      </c>
      <c r="P23" s="66" t="s">
        <v>20</v>
      </c>
    </row>
    <row r="24" spans="1:16" ht="16" thickBot="1" x14ac:dyDescent="0.4">
      <c r="A24" s="6">
        <v>795</v>
      </c>
      <c r="B24" s="7">
        <v>2</v>
      </c>
      <c r="C24" s="52" t="s">
        <v>125</v>
      </c>
      <c r="D24" s="57">
        <v>50</v>
      </c>
      <c r="E24" s="57">
        <v>4.1399999999999997</v>
      </c>
      <c r="F24" s="57">
        <v>3.44</v>
      </c>
      <c r="G24" s="57">
        <v>8.08</v>
      </c>
      <c r="H24" s="57">
        <v>117.7</v>
      </c>
      <c r="I24" s="57">
        <v>0.03</v>
      </c>
      <c r="J24" s="57">
        <v>0.33</v>
      </c>
      <c r="K24" s="57">
        <v>0</v>
      </c>
      <c r="L24" s="57" t="s">
        <v>20</v>
      </c>
      <c r="M24" s="57">
        <v>129.5</v>
      </c>
      <c r="N24" s="57">
        <v>0.23</v>
      </c>
      <c r="O24" s="57" t="s">
        <v>20</v>
      </c>
      <c r="P24" s="57" t="s">
        <v>20</v>
      </c>
    </row>
    <row r="25" spans="1:16" ht="16" thickBot="1" x14ac:dyDescent="0.4">
      <c r="A25" s="6"/>
      <c r="B25" s="7">
        <v>3</v>
      </c>
      <c r="C25" s="52" t="s">
        <v>126</v>
      </c>
      <c r="D25" s="57">
        <v>200</v>
      </c>
      <c r="E25" s="57" t="s">
        <v>20</v>
      </c>
      <c r="F25" s="57">
        <v>6.7</v>
      </c>
      <c r="G25" s="57">
        <v>14.8</v>
      </c>
      <c r="H25" s="57">
        <v>125.6</v>
      </c>
      <c r="I25" s="57">
        <v>0.3</v>
      </c>
      <c r="J25" s="57">
        <v>4.3</v>
      </c>
      <c r="K25" s="57">
        <v>1.4</v>
      </c>
      <c r="L25" s="57" t="s">
        <v>20</v>
      </c>
      <c r="M25" s="57">
        <v>23.8</v>
      </c>
      <c r="N25" s="57">
        <v>28</v>
      </c>
      <c r="O25" s="57">
        <v>190</v>
      </c>
      <c r="P25" s="57" t="s">
        <v>20</v>
      </c>
    </row>
    <row r="26" spans="1:16" ht="16" thickBot="1" x14ac:dyDescent="0.4">
      <c r="A26" s="16"/>
      <c r="B26" s="17"/>
      <c r="C26" s="101" t="s">
        <v>35</v>
      </c>
      <c r="D26" s="99">
        <f t="shared" ref="D26:P26" si="2">SUM(D23:D25)</f>
        <v>400</v>
      </c>
      <c r="E26" s="99">
        <f t="shared" si="2"/>
        <v>25.94</v>
      </c>
      <c r="F26" s="99">
        <f t="shared" si="2"/>
        <v>29.04</v>
      </c>
      <c r="G26" s="99">
        <f t="shared" si="2"/>
        <v>51.08</v>
      </c>
      <c r="H26" s="99">
        <f t="shared" si="2"/>
        <v>613.4</v>
      </c>
      <c r="I26" s="99">
        <f t="shared" si="2"/>
        <v>0.52</v>
      </c>
      <c r="J26" s="99">
        <f t="shared" si="2"/>
        <v>7.39</v>
      </c>
      <c r="K26" s="99">
        <f t="shared" si="2"/>
        <v>1.4</v>
      </c>
      <c r="L26" s="99">
        <f t="shared" si="2"/>
        <v>0</v>
      </c>
      <c r="M26" s="99">
        <f t="shared" si="2"/>
        <v>277.8</v>
      </c>
      <c r="N26" s="99">
        <f t="shared" si="2"/>
        <v>28.83</v>
      </c>
      <c r="O26" s="99">
        <f t="shared" si="2"/>
        <v>190</v>
      </c>
      <c r="P26" s="99">
        <f t="shared" si="2"/>
        <v>0</v>
      </c>
    </row>
    <row r="27" spans="1:16" ht="15.5" thickBot="1" x14ac:dyDescent="0.4">
      <c r="A27" s="18"/>
      <c r="B27" s="148" t="s">
        <v>36</v>
      </c>
      <c r="C27" s="149"/>
      <c r="D27" s="149"/>
      <c r="E27" s="149"/>
      <c r="F27" s="149"/>
      <c r="G27" s="149"/>
      <c r="H27" s="149"/>
      <c r="I27" s="150"/>
      <c r="J27" s="151"/>
      <c r="K27" s="151"/>
      <c r="L27" s="149"/>
      <c r="M27" s="149"/>
      <c r="N27" s="150"/>
      <c r="O27" s="151"/>
      <c r="P27" s="152"/>
    </row>
    <row r="28" spans="1:16" ht="16" thickBot="1" x14ac:dyDescent="0.4">
      <c r="A28" s="6">
        <v>717</v>
      </c>
      <c r="B28" s="7">
        <v>1</v>
      </c>
      <c r="C28" s="55" t="s">
        <v>122</v>
      </c>
      <c r="D28" s="56">
        <v>50</v>
      </c>
      <c r="E28" s="56">
        <v>1.75</v>
      </c>
      <c r="F28" s="56">
        <v>3.59</v>
      </c>
      <c r="G28" s="56">
        <v>10.48</v>
      </c>
      <c r="H28" s="56">
        <v>100.87</v>
      </c>
      <c r="I28" s="56">
        <v>7.0000000000000007E-2</v>
      </c>
      <c r="J28" s="56">
        <v>12.29</v>
      </c>
      <c r="K28" s="56" t="s">
        <v>20</v>
      </c>
      <c r="L28" s="56" t="s">
        <v>20</v>
      </c>
      <c r="M28" s="56">
        <v>9.7690000000000001</v>
      </c>
      <c r="N28" s="56">
        <v>0.61</v>
      </c>
      <c r="O28" s="56" t="s">
        <v>20</v>
      </c>
      <c r="P28" s="56" t="s">
        <v>20</v>
      </c>
    </row>
    <row r="29" spans="1:16" ht="16" thickBot="1" x14ac:dyDescent="0.4">
      <c r="A29" s="6">
        <v>642</v>
      </c>
      <c r="B29" s="7">
        <v>2</v>
      </c>
      <c r="C29" s="52" t="s">
        <v>123</v>
      </c>
      <c r="D29" s="57">
        <v>250</v>
      </c>
      <c r="E29" s="57">
        <v>82.85</v>
      </c>
      <c r="F29" s="57">
        <v>38.700000000000003</v>
      </c>
      <c r="G29" s="57">
        <v>12.2</v>
      </c>
      <c r="H29" s="57">
        <v>630</v>
      </c>
      <c r="I29" s="57">
        <v>7.0000000000000007E-2</v>
      </c>
      <c r="J29" s="57" t="s">
        <v>20</v>
      </c>
      <c r="K29" s="57">
        <v>813.6</v>
      </c>
      <c r="L29" s="57">
        <v>9.7200000000000006</v>
      </c>
      <c r="M29" s="57">
        <v>17.5</v>
      </c>
      <c r="N29" s="57">
        <v>0.85</v>
      </c>
      <c r="O29" s="57">
        <v>110.55</v>
      </c>
      <c r="P29" s="57">
        <v>157.69999999999999</v>
      </c>
    </row>
    <row r="30" spans="1:16" ht="16" thickBot="1" x14ac:dyDescent="0.4">
      <c r="A30" s="6">
        <v>944</v>
      </c>
      <c r="B30" s="7">
        <v>3</v>
      </c>
      <c r="C30" s="52" t="s">
        <v>113</v>
      </c>
      <c r="D30" s="57">
        <v>200</v>
      </c>
      <c r="E30" s="57">
        <v>3</v>
      </c>
      <c r="F30" s="57">
        <v>0.2</v>
      </c>
      <c r="G30" s="57">
        <v>11</v>
      </c>
      <c r="H30" s="57">
        <v>139.5</v>
      </c>
      <c r="I30" s="57">
        <v>0.02</v>
      </c>
      <c r="J30" s="57">
        <v>0</v>
      </c>
      <c r="K30" s="57">
        <v>0</v>
      </c>
      <c r="L30" s="57">
        <v>0</v>
      </c>
      <c r="M30" s="57">
        <v>12</v>
      </c>
      <c r="N30" s="57">
        <v>8</v>
      </c>
      <c r="O30" s="57">
        <v>5.07</v>
      </c>
      <c r="P30" s="57">
        <v>0.8</v>
      </c>
    </row>
    <row r="31" spans="1:16" ht="16" thickBot="1" x14ac:dyDescent="0.4">
      <c r="A31" s="6"/>
      <c r="B31" s="7">
        <v>4</v>
      </c>
      <c r="C31" s="59" t="s">
        <v>168</v>
      </c>
      <c r="D31" s="11">
        <v>75</v>
      </c>
      <c r="E31" s="11">
        <v>6.1</v>
      </c>
      <c r="F31" s="11">
        <v>1.1000000000000001</v>
      </c>
      <c r="G31" s="11">
        <v>45</v>
      </c>
      <c r="H31" s="11">
        <v>221</v>
      </c>
      <c r="I31" s="21">
        <v>0.2</v>
      </c>
      <c r="J31" s="25" t="s">
        <v>20</v>
      </c>
      <c r="K31" s="25" t="s">
        <v>20</v>
      </c>
      <c r="L31" s="74">
        <v>1</v>
      </c>
      <c r="M31" s="74">
        <v>23</v>
      </c>
      <c r="N31" s="21">
        <v>33</v>
      </c>
      <c r="O31" s="25">
        <v>84</v>
      </c>
      <c r="P31" s="14"/>
    </row>
    <row r="32" spans="1:16" ht="16" thickBot="1" x14ac:dyDescent="0.4">
      <c r="A32" s="6"/>
      <c r="B32" s="7">
        <v>5</v>
      </c>
      <c r="C32" s="62" t="s">
        <v>169</v>
      </c>
      <c r="D32" s="11">
        <v>75</v>
      </c>
      <c r="E32" s="11">
        <v>3.3</v>
      </c>
      <c r="F32" s="11">
        <v>0.4</v>
      </c>
      <c r="G32" s="11">
        <v>21</v>
      </c>
      <c r="H32" s="11">
        <v>102</v>
      </c>
      <c r="I32" s="21">
        <v>0.1</v>
      </c>
      <c r="J32" s="25"/>
      <c r="K32" s="25"/>
      <c r="L32" s="74">
        <v>1</v>
      </c>
      <c r="M32" s="15">
        <v>9</v>
      </c>
      <c r="N32" s="21">
        <v>8</v>
      </c>
      <c r="O32" s="25">
        <v>43</v>
      </c>
      <c r="P32" s="14">
        <v>1.9</v>
      </c>
    </row>
    <row r="33" spans="1:16" ht="16" thickBot="1" x14ac:dyDescent="0.4">
      <c r="A33" s="16"/>
      <c r="B33" s="17"/>
      <c r="C33" s="101" t="s">
        <v>35</v>
      </c>
      <c r="D33" s="28">
        <f>SUM(D28:D32)+210</f>
        <v>860</v>
      </c>
      <c r="E33" s="28">
        <f t="shared" ref="E33:P33" si="3">SUM(E28:E32)</f>
        <v>96.999999999999986</v>
      </c>
      <c r="F33" s="28">
        <f t="shared" si="3"/>
        <v>43.990000000000009</v>
      </c>
      <c r="G33" s="28">
        <f t="shared" si="3"/>
        <v>99.68</v>
      </c>
      <c r="H33" s="28">
        <f t="shared" si="3"/>
        <v>1193.3699999999999</v>
      </c>
      <c r="I33" s="28">
        <f t="shared" si="3"/>
        <v>0.45999999999999996</v>
      </c>
      <c r="J33" s="28">
        <f t="shared" si="3"/>
        <v>12.29</v>
      </c>
      <c r="K33" s="28">
        <f t="shared" si="3"/>
        <v>813.6</v>
      </c>
      <c r="L33" s="28">
        <f t="shared" si="3"/>
        <v>11.72</v>
      </c>
      <c r="M33" s="28">
        <f t="shared" si="3"/>
        <v>71.269000000000005</v>
      </c>
      <c r="N33" s="28">
        <f t="shared" si="3"/>
        <v>50.46</v>
      </c>
      <c r="O33" s="28">
        <f t="shared" si="3"/>
        <v>242.62</v>
      </c>
      <c r="P33" s="28">
        <f t="shared" si="3"/>
        <v>160.4</v>
      </c>
    </row>
    <row r="34" spans="1:16" ht="15" thickBot="1" x14ac:dyDescent="0.4">
      <c r="A34" s="153" t="s">
        <v>39</v>
      </c>
      <c r="B34" s="154"/>
      <c r="C34" s="154"/>
      <c r="D34" s="154"/>
      <c r="E34" s="154"/>
      <c r="F34" s="154"/>
      <c r="G34" s="154"/>
      <c r="H34" s="154"/>
      <c r="I34" s="154"/>
      <c r="J34" s="155"/>
      <c r="K34" s="155"/>
      <c r="L34" s="154"/>
      <c r="M34" s="154"/>
      <c r="N34" s="154"/>
      <c r="O34" s="156"/>
      <c r="P34" s="157"/>
    </row>
    <row r="35" spans="1:16" ht="16" thickBot="1" x14ac:dyDescent="0.4">
      <c r="A35" s="6"/>
      <c r="B35" s="7">
        <v>1</v>
      </c>
      <c r="C35" s="55" t="s">
        <v>200</v>
      </c>
      <c r="D35" s="66">
        <v>30</v>
      </c>
      <c r="E35" s="66">
        <v>0.4</v>
      </c>
      <c r="F35" s="66">
        <v>2.2000000000000002</v>
      </c>
      <c r="G35" s="66">
        <v>16.5</v>
      </c>
      <c r="H35" s="66">
        <v>95.1</v>
      </c>
      <c r="I35" s="66">
        <v>8.0000000000000002E-3</v>
      </c>
      <c r="J35" s="66" t="s">
        <v>20</v>
      </c>
      <c r="K35" s="66" t="s">
        <v>20</v>
      </c>
      <c r="L35" s="66" t="s">
        <v>20</v>
      </c>
      <c r="M35" s="66">
        <v>6.65</v>
      </c>
      <c r="N35" s="66">
        <v>0.7</v>
      </c>
      <c r="O35" s="66" t="s">
        <v>20</v>
      </c>
      <c r="P35" s="66">
        <v>0.2</v>
      </c>
    </row>
    <row r="36" spans="1:16" ht="16" thickBot="1" x14ac:dyDescent="0.4">
      <c r="A36" s="6"/>
      <c r="B36" s="31">
        <v>2</v>
      </c>
      <c r="C36" s="78" t="s">
        <v>113</v>
      </c>
      <c r="D36" s="79">
        <v>200</v>
      </c>
      <c r="E36" s="79">
        <v>3</v>
      </c>
      <c r="F36" s="79">
        <v>0.2</v>
      </c>
      <c r="G36" s="79">
        <v>11</v>
      </c>
      <c r="H36" s="79">
        <v>139.5</v>
      </c>
      <c r="I36" s="80">
        <v>0.02</v>
      </c>
      <c r="J36" s="107">
        <v>0</v>
      </c>
      <c r="K36" s="107">
        <v>0</v>
      </c>
      <c r="L36" s="79">
        <v>0</v>
      </c>
      <c r="M36" s="79">
        <v>12</v>
      </c>
      <c r="N36" s="80">
        <v>8</v>
      </c>
      <c r="O36" s="108">
        <v>5.07</v>
      </c>
      <c r="P36" s="107">
        <v>0.8</v>
      </c>
    </row>
    <row r="37" spans="1:16" s="30" customFormat="1" ht="16" thickBot="1" x14ac:dyDescent="0.4">
      <c r="A37" s="16"/>
      <c r="B37" s="17"/>
      <c r="C37" s="101" t="s">
        <v>35</v>
      </c>
      <c r="D37" s="28">
        <f>D35+D36</f>
        <v>230</v>
      </c>
      <c r="E37" s="28">
        <f t="shared" ref="E37:P37" si="4">SUM(E35:E36)</f>
        <v>3.4</v>
      </c>
      <c r="F37" s="28">
        <f t="shared" si="4"/>
        <v>2.4000000000000004</v>
      </c>
      <c r="G37" s="28">
        <f t="shared" si="4"/>
        <v>27.5</v>
      </c>
      <c r="H37" s="28">
        <f t="shared" si="4"/>
        <v>234.6</v>
      </c>
      <c r="I37" s="28">
        <f t="shared" si="4"/>
        <v>2.8000000000000001E-2</v>
      </c>
      <c r="J37" s="28">
        <f t="shared" si="4"/>
        <v>0</v>
      </c>
      <c r="K37" s="28">
        <f t="shared" si="4"/>
        <v>0</v>
      </c>
      <c r="L37" s="28">
        <f t="shared" si="4"/>
        <v>0</v>
      </c>
      <c r="M37" s="28">
        <f t="shared" si="4"/>
        <v>18.649999999999999</v>
      </c>
      <c r="N37" s="28">
        <f t="shared" si="4"/>
        <v>8.6999999999999993</v>
      </c>
      <c r="O37" s="28">
        <f t="shared" si="4"/>
        <v>5.07</v>
      </c>
      <c r="P37" s="28">
        <f t="shared" si="4"/>
        <v>1</v>
      </c>
    </row>
    <row r="38" spans="1:16" ht="16" thickBot="1" x14ac:dyDescent="0.4">
      <c r="A38" s="6"/>
      <c r="B38" s="7"/>
      <c r="C38" s="42" t="s">
        <v>41</v>
      </c>
      <c r="D38" s="43">
        <f t="shared" ref="D38:P38" si="5">D11+D21+D26+D33+D37</f>
        <v>3290</v>
      </c>
      <c r="E38" s="43">
        <f t="shared" si="5"/>
        <v>192.68999999999997</v>
      </c>
      <c r="F38" s="43">
        <f t="shared" si="5"/>
        <v>154.06200000000001</v>
      </c>
      <c r="G38" s="43">
        <f t="shared" si="5"/>
        <v>485.21999999999997</v>
      </c>
      <c r="H38" s="43">
        <f t="shared" si="5"/>
        <v>3878.07</v>
      </c>
      <c r="I38" s="43">
        <f t="shared" si="5"/>
        <v>7.6880000000000006</v>
      </c>
      <c r="J38" s="43">
        <f t="shared" si="5"/>
        <v>438.16</v>
      </c>
      <c r="K38" s="43">
        <f t="shared" si="5"/>
        <v>815.31000000000006</v>
      </c>
      <c r="L38" s="43">
        <f t="shared" si="5"/>
        <v>17.940000000000001</v>
      </c>
      <c r="M38" s="43">
        <f t="shared" si="5"/>
        <v>1343.249</v>
      </c>
      <c r="N38" s="43">
        <f t="shared" si="5"/>
        <v>294.39999999999998</v>
      </c>
      <c r="O38" s="43">
        <f t="shared" si="5"/>
        <v>1427.07</v>
      </c>
      <c r="P38" s="43">
        <f t="shared" si="5"/>
        <v>226.3</v>
      </c>
    </row>
    <row r="39" spans="1:16" x14ac:dyDescent="0.3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1:16" ht="15.5" x14ac:dyDescent="0.35">
      <c r="A40" s="10"/>
    </row>
    <row r="41" spans="1:16" ht="15.5" x14ac:dyDescent="0.35">
      <c r="A41" s="10"/>
    </row>
  </sheetData>
  <mergeCells count="8">
    <mergeCell ref="B27:P27"/>
    <mergeCell ref="A34:P34"/>
    <mergeCell ref="E3:G3"/>
    <mergeCell ref="I3:L3"/>
    <mergeCell ref="M3:P3"/>
    <mergeCell ref="B5:P5"/>
    <mergeCell ref="B12:P12"/>
    <mergeCell ref="B22:P22"/>
  </mergeCells>
  <pageMargins left="0.70866141732283472" right="0.70866141732283472" top="0.78740157480314965" bottom="0.39370078740157483" header="0.31496062992125984" footer="0.31496062992125984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16</vt:i4>
      </vt:variant>
    </vt:vector>
  </HeadingPairs>
  <TitlesOfParts>
    <vt:vector size="16" baseType="lpstr">
      <vt:lpstr>1 день</vt:lpstr>
      <vt:lpstr>2 день</vt:lpstr>
      <vt:lpstr>3день</vt:lpstr>
      <vt:lpstr>4 день</vt:lpstr>
      <vt:lpstr>5 день</vt:lpstr>
      <vt:lpstr>6 день</vt:lpstr>
      <vt:lpstr>7 день</vt:lpstr>
      <vt:lpstr>8 день</vt:lpstr>
      <vt:lpstr>9 день</vt:lpstr>
      <vt:lpstr>12 день</vt:lpstr>
      <vt:lpstr>10 день</vt:lpstr>
      <vt:lpstr>11день</vt:lpstr>
      <vt:lpstr>13 день</vt:lpstr>
      <vt:lpstr>14 день</vt:lpstr>
      <vt:lpstr>Итог</vt:lpstr>
      <vt:lpstr>Титульный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2025-10-02T06:48:12Z</dcterms:modified>
</cp:coreProperties>
</file>